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sandoval\OneDrive - United Nations\1 UN 2021\Planbarometro 2021\"/>
    </mc:Choice>
  </mc:AlternateContent>
  <xr:revisionPtr revIDLastSave="0" documentId="8_{C7F9D99D-54A7-4F17-894F-6504D67D0783}" xr6:coauthVersionLast="45" xr6:coauthVersionMax="45" xr10:uidLastSave="{00000000-0000-0000-0000-000000000000}"/>
  <bookViews>
    <workbookView xWindow="-120" yWindow="-120" windowWidth="29040" windowHeight="15840" xr2:uid="{46F60B25-66ED-41F9-A1BB-2288A94A9536}"/>
  </bookViews>
  <sheets>
    <sheet name="Criterios" sheetId="1" r:id="rId1"/>
    <sheet name="Procesos" sheetId="2" r:id="rId2"/>
    <sheet name="Alertas" sheetId="7" r:id="rId3"/>
    <sheet name="Aproximacion territorial" sheetId="8" r:id="rId4"/>
    <sheet name="Base Politicas" sheetId="10" r:id="rId5"/>
    <sheet name="ejemplos de interpretaciones" sheetId="5" state="hidden" r:id="rId6"/>
  </sheets>
  <definedNames>
    <definedName name="_xlnm._FilterDatabase" localSheetId="4" hidden="1">'Base Politicas'!$A$1:$E$61</definedName>
    <definedName name="_xlnm._FilterDatabase" localSheetId="0" hidden="1">Criterios!$F$76:$G$95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7" l="1"/>
  <c r="K110" i="1" l="1"/>
  <c r="L110" i="1" s="1"/>
  <c r="D25" i="2" s="1"/>
  <c r="C9" i="7" s="1"/>
  <c r="K106" i="1"/>
  <c r="L106" i="1" s="1"/>
  <c r="K103" i="1"/>
  <c r="D24" i="2" l="1"/>
  <c r="I11" i="7" l="1"/>
  <c r="F10" i="8"/>
  <c r="B35" i="2"/>
  <c r="D35" i="2"/>
  <c r="B36" i="2"/>
  <c r="D36" i="2"/>
  <c r="B38" i="2"/>
  <c r="D38" i="2"/>
  <c r="D39" i="2"/>
  <c r="B40" i="2"/>
  <c r="D40" i="2"/>
  <c r="B42" i="2"/>
  <c r="D42" i="2"/>
  <c r="B51" i="2"/>
  <c r="B46" i="2"/>
  <c r="B47" i="2"/>
  <c r="B37" i="2"/>
  <c r="D49" i="2"/>
  <c r="D54" i="2"/>
  <c r="D43" i="2"/>
  <c r="D34" i="2"/>
  <c r="D50" i="2"/>
  <c r="D44" i="2"/>
  <c r="D45" i="2"/>
  <c r="D55" i="2"/>
  <c r="D56" i="2"/>
  <c r="D51" i="2"/>
  <c r="D46" i="2"/>
  <c r="D47" i="2"/>
  <c r="D52" i="2"/>
  <c r="D37" i="2"/>
  <c r="D57" i="2"/>
  <c r="B50" i="2"/>
  <c r="B55" i="2"/>
  <c r="L103" i="1"/>
  <c r="D23" i="2" s="1"/>
  <c r="C36" i="2" s="1"/>
  <c r="K96" i="1"/>
  <c r="K99" i="1"/>
  <c r="L99" i="1" l="1"/>
  <c r="D22" i="2" s="1"/>
  <c r="L96" i="1"/>
  <c r="D21" i="2" s="1"/>
  <c r="C42" i="2" s="1"/>
  <c r="K87" i="1"/>
  <c r="L87" i="1" s="1"/>
  <c r="D20" i="2" s="1"/>
  <c r="L9" i="7" s="1"/>
  <c r="K83" i="1"/>
  <c r="L83" i="1" s="1"/>
  <c r="D19" i="2" s="1"/>
  <c r="K80" i="1"/>
  <c r="L80" i="1" s="1"/>
  <c r="D18" i="2" s="1"/>
  <c r="F18" i="8" s="1"/>
  <c r="K76" i="1"/>
  <c r="L76" i="1" s="1"/>
  <c r="D17" i="2" s="1"/>
  <c r="K73" i="1"/>
  <c r="L73" i="1" s="1"/>
  <c r="D16" i="2" s="1"/>
  <c r="F13" i="8" s="1"/>
  <c r="K68" i="1"/>
  <c r="L68" i="1" s="1"/>
  <c r="D15" i="2" s="1"/>
  <c r="C47" i="2" s="1"/>
  <c r="K65" i="1"/>
  <c r="L65" i="1" s="1"/>
  <c r="D14" i="2" s="1"/>
  <c r="L7" i="7" s="1"/>
  <c r="K62" i="1"/>
  <c r="L62" i="1" s="1"/>
  <c r="D13" i="2" s="1"/>
  <c r="U7" i="7" s="1"/>
  <c r="K59" i="1"/>
  <c r="L59" i="1" s="1"/>
  <c r="D12" i="2" s="1"/>
  <c r="F9" i="7" s="1"/>
  <c r="K54" i="1"/>
  <c r="L54" i="1" s="1"/>
  <c r="D11" i="2" s="1"/>
  <c r="K43" i="1"/>
  <c r="L43" i="1" s="1"/>
  <c r="D10" i="2" s="1"/>
  <c r="K30" i="1"/>
  <c r="L30" i="1" s="1"/>
  <c r="D9" i="2" s="1"/>
  <c r="K25" i="1"/>
  <c r="L25" i="1" s="1"/>
  <c r="D8" i="2" s="1"/>
  <c r="K18" i="1"/>
  <c r="L18" i="1" s="1"/>
  <c r="D7" i="2" s="1"/>
  <c r="K15" i="1"/>
  <c r="L15" i="1" s="1"/>
  <c r="D6" i="2" s="1"/>
  <c r="K9" i="1"/>
  <c r="L9" i="1" s="1"/>
  <c r="D5" i="2" s="1"/>
  <c r="K5" i="1"/>
  <c r="L5" i="1" s="1"/>
  <c r="D4" i="2" s="1"/>
  <c r="K2" i="1"/>
  <c r="L2" i="1" s="1"/>
  <c r="D3" i="2" s="1"/>
  <c r="F9" i="8" l="1"/>
  <c r="G9" i="8" s="1"/>
  <c r="D26" i="8" s="1"/>
  <c r="F12" i="8"/>
  <c r="G12" i="8" s="1"/>
  <c r="D27" i="8" s="1"/>
  <c r="F15" i="8"/>
  <c r="C5" i="7"/>
  <c r="F6" i="8"/>
  <c r="C55" i="2"/>
  <c r="F21" i="8"/>
  <c r="C6" i="7"/>
  <c r="F17" i="8"/>
  <c r="F7" i="8"/>
  <c r="G6" i="8" s="1"/>
  <c r="D25" i="8" s="1"/>
  <c r="F16" i="8"/>
  <c r="F20" i="8"/>
  <c r="G20" i="8" s="1"/>
  <c r="D29" i="8" s="1"/>
  <c r="G15" i="8"/>
  <c r="D28" i="8" s="1"/>
  <c r="C7" i="7"/>
  <c r="O7" i="7"/>
  <c r="F7" i="7"/>
  <c r="U6" i="7"/>
  <c r="L5" i="7"/>
  <c r="I5" i="7"/>
  <c r="F6" i="7"/>
  <c r="O6" i="7"/>
  <c r="U8" i="7"/>
  <c r="I7" i="7"/>
  <c r="I9" i="7"/>
  <c r="U10" i="7"/>
  <c r="R7" i="7"/>
  <c r="F5" i="7"/>
  <c r="U5" i="7"/>
  <c r="O5" i="7"/>
  <c r="O8" i="7"/>
  <c r="C8" i="7"/>
  <c r="F8" i="7"/>
  <c r="L8" i="7"/>
  <c r="O9" i="7"/>
  <c r="I10" i="7"/>
  <c r="I8" i="7"/>
  <c r="R6" i="7"/>
  <c r="U9" i="7"/>
  <c r="R5" i="7"/>
  <c r="I6" i="7"/>
  <c r="L6" i="7"/>
  <c r="O10" i="7"/>
  <c r="F10" i="7"/>
  <c r="C54" i="2"/>
  <c r="C38" i="2"/>
  <c r="C35" i="2"/>
  <c r="C40" i="2"/>
  <c r="C39" i="2"/>
  <c r="C51" i="2"/>
  <c r="C46" i="2"/>
  <c r="C37" i="2"/>
  <c r="C52" i="2"/>
  <c r="C56" i="2"/>
  <c r="C44" i="2"/>
  <c r="C45" i="2"/>
  <c r="C50" i="2"/>
  <c r="D29" i="2"/>
  <c r="D27" i="2"/>
  <c r="C57" i="2"/>
  <c r="D28" i="2"/>
  <c r="C34" i="2"/>
  <c r="C49" i="2"/>
  <c r="D26" i="2"/>
  <c r="C43" i="2"/>
  <c r="U2" i="7" l="1"/>
  <c r="U3" i="7" s="1"/>
  <c r="Y15" i="7" s="1"/>
  <c r="C2" i="7"/>
  <c r="C3" i="7" s="1"/>
  <c r="G15" i="7" s="1"/>
  <c r="O2" i="7"/>
  <c r="O3" i="7" s="1"/>
  <c r="S15" i="7" s="1"/>
  <c r="F2" i="7"/>
  <c r="F3" i="7" s="1"/>
  <c r="J15" i="7" s="1"/>
  <c r="L2" i="7"/>
  <c r="R2" i="7"/>
  <c r="I2" i="7"/>
  <c r="R3" i="7" l="1"/>
  <c r="V15" i="7" s="1"/>
  <c r="I3" i="7"/>
  <c r="M15" i="7" s="1"/>
  <c r="L3" i="7"/>
  <c r="P15" i="7" s="1"/>
</calcChain>
</file>

<file path=xl/sharedStrings.xml><?xml version="1.0" encoding="utf-8"?>
<sst xmlns="http://schemas.openxmlformats.org/spreadsheetml/2006/main" count="578" uniqueCount="308">
  <si>
    <t>Id</t>
  </si>
  <si>
    <t>Criterio</t>
  </si>
  <si>
    <t>4 Permita desarrollar una visión compartida de largo plazo/ Superar ciclos políticos</t>
  </si>
  <si>
    <t>7 Usa información territorial para el monitoreo y seguimiento</t>
  </si>
  <si>
    <t>8 Incluye mecanismos de financiamiento del desarrollo territorial</t>
  </si>
  <si>
    <t>12 Incorpora mecanismos para evaluar sus resultados</t>
  </si>
  <si>
    <t>13 Considera mecanismos para su actualización</t>
  </si>
  <si>
    <t>3 Considera mecanismos para la coordinación sectorial / interinstitucional</t>
  </si>
  <si>
    <t>9 Se articula con el plan nacional de desarrollo</t>
  </si>
  <si>
    <t>10 Considera una variedad de instrumentos de política (leyes, incentivos, planes, proyectos, etc.)</t>
  </si>
  <si>
    <t>6 Considera la diversidad territorial en su implementación</t>
  </si>
  <si>
    <t>11 Territorializa las políticas sectoriales nacionales</t>
  </si>
  <si>
    <t>14 Considera la subsidiaridad entre niveles del Estado para su implementación</t>
  </si>
  <si>
    <t>5 Incluye instrumentos de participación en su implementación</t>
  </si>
  <si>
    <t>15 Promueva los liderazgos territoriales</t>
  </si>
  <si>
    <t>16 Promueve las identidades territoriales</t>
  </si>
  <si>
    <t>18 Considera mecanismos de rendición de cuentas</t>
  </si>
  <si>
    <t xml:space="preserve">2 Considera mecanismos de coordinación multinivel/escalar (vertical) </t>
  </si>
  <si>
    <t xml:space="preserve">1 Declara explícitamente como objetivo la reducción de las desigualdades entre territorios </t>
  </si>
  <si>
    <t>Dimensión</t>
  </si>
  <si>
    <t>Intertemporalidad</t>
  </si>
  <si>
    <t>Intersectorialidad</t>
  </si>
  <si>
    <t>Multi-escalaridad</t>
  </si>
  <si>
    <t>Actores y poder</t>
  </si>
  <si>
    <t>Descripción</t>
  </si>
  <si>
    <t>Elementos</t>
  </si>
  <si>
    <t>Definido como objetivo único</t>
  </si>
  <si>
    <t>Existen mecanismos de control ciudadano de los procesos de planificación</t>
  </si>
  <si>
    <t>La transparencia está regulada por una ley</t>
  </si>
  <si>
    <t>Las fuentes de datos son conocidas y disponibles para la comunidad de acuerdo a los principios del gobierno abierto (establecidos por la OGP)</t>
  </si>
  <si>
    <t>Existen funciones superpuestas entre instituciones produciéndose duplicidad de ellas</t>
  </si>
  <si>
    <t xml:space="preserve">Existen mecanismos explícitos de coordinación entre instituciones </t>
  </si>
  <si>
    <t>Existen grupos de decisión específicos entre instituciones públicas</t>
  </si>
  <si>
    <t>Existen mecanismos de sincronización de tiempos (prioridades) entre instituciones públicas</t>
  </si>
  <si>
    <t>Existen mecanismos de articulación de los recursos disponibles entre instituciones (personal, financieros, infraestructura, etc.)</t>
  </si>
  <si>
    <t>Evalúan resultados</t>
  </si>
  <si>
    <t>Evalúan impactos de las políticas</t>
  </si>
  <si>
    <t>Existen y se aplican mecanismos de consulta a la sociedad</t>
  </si>
  <si>
    <t>Existen y se aplican mecanismos formales para incorporar las iniciativas que surgen de la sociedad</t>
  </si>
  <si>
    <t>Existen mecanismos de control ciudadano por parte de la sociedad</t>
  </si>
  <si>
    <t>Se incorporan variedad de sectores, grupos o tipo de actores</t>
  </si>
  <si>
    <t>Existen estrategias o proyectos de acuerdo a las características territoriales</t>
  </si>
  <si>
    <t xml:space="preserve">17 Considera mecanismos para evitar o enfrentar la corrupción y faltas a la probidad </t>
  </si>
  <si>
    <t>Existen mecanismos de denuncia específicos y diferentes a los mecanismos normales</t>
  </si>
  <si>
    <t>Existen variedad de mecanismos de denuncia</t>
  </si>
  <si>
    <t>Valor</t>
  </si>
  <si>
    <t>Se define un horizonte temporal</t>
  </si>
  <si>
    <t>Se define un horizonte temporal significativo</t>
  </si>
  <si>
    <t>El horizonte temporal es coherente con otras políticas o instrumentos de planificación</t>
  </si>
  <si>
    <t>Se define como objetivo único y se detalla en las estrategias</t>
  </si>
  <si>
    <t>Se construyen líneas de tiempo respecto a la evolución de los indicadores</t>
  </si>
  <si>
    <t>Se indentifican carencias de información necesaria para realizar análisis</t>
  </si>
  <si>
    <t>Se utilizan informaciones de variadas fuentes</t>
  </si>
  <si>
    <t>Se realiza el seguimiento de indicadores de planes y políticas de diferentes periodos.</t>
  </si>
  <si>
    <t>Se utilizan instrumentos normativos</t>
  </si>
  <si>
    <t>Se utilizan instrumentos de planificación</t>
  </si>
  <si>
    <t>Solo se identifican indicadores cuantitativos y no se incorporan elementos cualitativos al análisis</t>
  </si>
  <si>
    <t>Se diseñan los indicadores en base a los objetivos</t>
  </si>
  <si>
    <t>Se diseñan las fórmulas de cálculo de los indicadores</t>
  </si>
  <si>
    <t>Se establecen metas para los objetivos</t>
  </si>
  <si>
    <t>Se establecen los mecanismos de recolección de datos para el cálculo de los indicadores</t>
  </si>
  <si>
    <t>La información provista por el sistema de seguimiento y monitoreo del instrumento de planificación es utilizada para realizar correcciones, actualizaciones o ajustes necesarios para cumplir con los objetivos de los instrumentos de planificación o los cambios producidos en este.</t>
  </si>
  <si>
    <t>Políticas definen territorios específicos</t>
  </si>
  <si>
    <t>Se articula en plazos</t>
  </si>
  <si>
    <t>En objetivos</t>
  </si>
  <si>
    <t>En priorización de territorios</t>
  </si>
  <si>
    <t>En prioridades de corto plazo</t>
  </si>
  <si>
    <t>Las recomendaciones o sugerencias que se producen posteriormente a la evaluación del instrumento de planificación no son consideradas en la toma de decisiones que afectan el proceso de planificación</t>
  </si>
  <si>
    <t>Están establecidos los responsables para actualizar la política</t>
  </si>
  <si>
    <t>La actualización está definida por periodos determinados</t>
  </si>
  <si>
    <t>Están establecidos los mecanismos para actualizar la política</t>
  </si>
  <si>
    <t>Son reconocidos los actores territoriales</t>
  </si>
  <si>
    <t>Se definen estrategias para enfrentar el conflicto entre actores territoriales</t>
  </si>
  <si>
    <t>Se identifican los responsables de recoger y sistematizar los datos para construir los indicadores</t>
  </si>
  <si>
    <t>Se identifican indicadores cuantitativos y no se incorporan elementos cualitativos al análisis</t>
  </si>
  <si>
    <t>Se establecen líneas de base para los indicadores</t>
  </si>
  <si>
    <t>Se generan instrumentos para adaptar las políticas a la realidad del territorio</t>
  </si>
  <si>
    <t>Identifica objetivos de políticas sectoriales nacionales</t>
  </si>
  <si>
    <t>Define requisitos o etapas previas que deben cumplirse para el cumplimiento de los objetivos de las políticas sectoriales en territorios específicos</t>
  </si>
  <si>
    <t>Política incorpora una clasificación de tipología de territorios</t>
  </si>
  <si>
    <t>Se reconoce la vocación territorial</t>
  </si>
  <si>
    <t>Existe la posibilidad de crear o ampliar la generación de recursos desde el nivel central</t>
  </si>
  <si>
    <t>Existe la posibilidad de crear o ampliar la generación de recursos propios</t>
  </si>
  <si>
    <t>Existe la posibilidad de modificar la gestión de instrumentos de financiamiento ya existentes</t>
  </si>
  <si>
    <t>Incluye apoyo técnico para la formulación de proyectos a ser financiados</t>
  </si>
  <si>
    <t>Los recursos o fuentes de financiamiento generados requiere co-financiamiento (de otras fuentes de recursos o  recursos propios)</t>
  </si>
  <si>
    <t>Los recursos financian proyectos a nivel de pre inversión</t>
  </si>
  <si>
    <t>Las convocatorias a financiamiento son regulares en el tiempo</t>
  </si>
  <si>
    <t>Las convocatorias a financiamiento son conocidas</t>
  </si>
  <si>
    <t>Las convocatorias al financiamiento son claras y sencillas</t>
  </si>
  <si>
    <t>Se incorporan mínimos de recursos destinados a fondos de desarrollo regional</t>
  </si>
  <si>
    <t>Se definen fondos de reequilibrio territorial</t>
  </si>
  <si>
    <t>Existen mecanismos de desconcentración a niveles subnacionales de competencias o responsabilidades</t>
  </si>
  <si>
    <t>Programas o proyectos son ejecutados mediante asociaciones o instituciones privadas (ONG's)</t>
  </si>
  <si>
    <t>A nivel de principios y/o valores</t>
  </si>
  <si>
    <t>Convocatoria de participantes mediante criterios previamente conocidos y validados</t>
  </si>
  <si>
    <t>19 Estabilidad</t>
  </si>
  <si>
    <t>Fines y objetivos se mantienen en más de un periodo de gobierno</t>
  </si>
  <si>
    <t xml:space="preserve">Existen objetivos acordados entre las instituciones </t>
  </si>
  <si>
    <t>Partidos políticos y congreso tienen cuadros técnicos especializados que analizan la evolución de las PDT</t>
  </si>
  <si>
    <t>Existen mecanismos formales para la formulación de cambios a la PDT</t>
  </si>
  <si>
    <t>Scartascini, Stein, Tommasi</t>
  </si>
  <si>
    <t>Min</t>
  </si>
  <si>
    <t>Max</t>
  </si>
  <si>
    <t>Cuenta</t>
  </si>
  <si>
    <t>Porcentaje</t>
  </si>
  <si>
    <t>Ponderación</t>
  </si>
  <si>
    <t>La PDT considera las diferentes realidades de cada territorio para establecer sus objetivos y estrategias</t>
  </si>
  <si>
    <t>Se utilizan alianzas público privadas para la implementación de la política *</t>
  </si>
  <si>
    <t>Se reconocen características territoriales específicas</t>
  </si>
  <si>
    <t>El lenguaje es acorde a la realidad local</t>
  </si>
  <si>
    <t>Se consideran mecanismos de fortalecimiento de los actores territoriales</t>
  </si>
  <si>
    <t>20 Eficiencia</t>
  </si>
  <si>
    <t>Se reasignan recursos de otras fuentes para el financiamiento de la PDT</t>
  </si>
  <si>
    <t>Existen mecanismos de evaluación de impactos</t>
  </si>
  <si>
    <t>La PDT es gestionada por instituciones existentes</t>
  </si>
  <si>
    <t>Inter - temporalidad</t>
  </si>
  <si>
    <t>Inter - sectorialidad</t>
  </si>
  <si>
    <t>La reducción de desigualdades territoriales se define a nivel intermedio y local</t>
  </si>
  <si>
    <t>Se definen reglamentos o directrices internas</t>
  </si>
  <si>
    <t>Define características puntuales de los objetivos de las políticas sectoriales en territorios específicos</t>
  </si>
  <si>
    <t>Existe un sistema de gestión del conocimiento que sistematiza información y experiencia recogida del proceso de planificación y la dispone en forma clara para la toma de decisiones</t>
  </si>
  <si>
    <t>Se definen mecanismos explícitos de coordinación entre niveles del Estado para la implementación de la PDT</t>
  </si>
  <si>
    <t>Existen programas o recursos destinados al fortalecimiento institucional a nivel subnacional en el marco de la implementación de la PDT</t>
  </si>
  <si>
    <t>El nivel subnacional puede adaptar los objetivos de la PDT a su realidad local</t>
  </si>
  <si>
    <t>Existen y se aplican mecanismos de aprobación por parte de la sociedad de la PDT</t>
  </si>
  <si>
    <t>Se identifican efectos cruzados o impactos entre territorios</t>
  </si>
  <si>
    <t xml:space="preserve">A nivel del  cumplimiento de metas </t>
  </si>
  <si>
    <t>Existe un diagnóstico de las capacidades institucionales de los niveles subnacionales del Estado para la implementación de PDT</t>
  </si>
  <si>
    <t>Se definen estrategias para involucrar a los actores territoriales en la implementación de la PDT</t>
  </si>
  <si>
    <t>Existen mecanismos de transparencia específicos a la PDT</t>
  </si>
  <si>
    <t>Mecanismos de control ciudadano de la PDT</t>
  </si>
  <si>
    <t>Se define la responsabilidad de cada actor sobre los objetivos del instrumento de la PDT</t>
  </si>
  <si>
    <t>Están claras las responsabilidades y competencias de los diferentes actores involucrados en la implementación de la PDT en cada una de las instituciones</t>
  </si>
  <si>
    <t>Los avances en la implementación de la PDT se disponen de fácil acceso a la sociedad</t>
  </si>
  <si>
    <t>Los participantes son convocados de forma equilibrada, representativa, abierta y con criterios conocidos</t>
  </si>
  <si>
    <t>Existe declaración explícita de las responsabilidades de los órganos públicos en relación a los impactos de los instrumentos de la PDT</t>
  </si>
  <si>
    <t>Existen mecanismos grupales para incentivar el logro de los objetivos de los instrumentos de la PDT</t>
  </si>
  <si>
    <t>21 Formalidad</t>
  </si>
  <si>
    <t>Existe un reconocimiento general de la existencia de la política</t>
  </si>
  <si>
    <t>La PDT es identificada o reconocida por otras políticas</t>
  </si>
  <si>
    <t>Existe un documento explícito que la describe</t>
  </si>
  <si>
    <t>Servicio civil especializado y capacitado regularmente</t>
  </si>
  <si>
    <t>5 Participación</t>
  </si>
  <si>
    <t>10 Variedad de instrumentos</t>
  </si>
  <si>
    <t>1 Declara obj. Reducción desigualdades</t>
  </si>
  <si>
    <t>4 Visión compartida de LP</t>
  </si>
  <si>
    <t>14 Subsidiaridad</t>
  </si>
  <si>
    <t>17 Mecanismos enfrentar corrupción</t>
  </si>
  <si>
    <t>3 Coordinación sectorial</t>
  </si>
  <si>
    <t>2 Coordinacion multiescalar</t>
  </si>
  <si>
    <t>7 Info para monitoreo</t>
  </si>
  <si>
    <t>8 Financiamiento</t>
  </si>
  <si>
    <t>22 Credibilidad</t>
  </si>
  <si>
    <t>Política</t>
  </si>
  <si>
    <t>Colombia</t>
  </si>
  <si>
    <t>23 Conformación ecosistema de PDT</t>
  </si>
  <si>
    <t>Ecosistema</t>
  </si>
  <si>
    <t>19 Estabilidad (Ecosistema)</t>
  </si>
  <si>
    <t>4 Visión compartida de LP (Ecosistema)</t>
  </si>
  <si>
    <t>7 Info para monitoreo (Política)</t>
  </si>
  <si>
    <t>8 Financiamiento (Política)</t>
  </si>
  <si>
    <t>12 Incorpora mecanismos para evaluar sus resultados (Política)</t>
  </si>
  <si>
    <t>13 Considera mecanismos para su actualización (Política)</t>
  </si>
  <si>
    <t>equilibrado</t>
  </si>
  <si>
    <t>heterogeneidad</t>
  </si>
  <si>
    <t>Sesgo</t>
  </si>
  <si>
    <t>Las PDT se vinculan entre si (existe reconocimiento o identificación entre ellas)</t>
  </si>
  <si>
    <t>Las PDT fueron diseñadas e implementadas considerando principalmente el desarrollo territorial y no intereses de grupos de presión</t>
  </si>
  <si>
    <t>Existen mecanismos de implementación claros y eficientes para las PDT</t>
  </si>
  <si>
    <t>Las PDT son reconocidas como referencias válidas en los instrumentos de planificación de los niveles intermedios y locales</t>
  </si>
  <si>
    <t>23. Conformación ecosistema de políticas de desarrollo territorial</t>
  </si>
  <si>
    <t>Las Políticas tienen roles definidos en el marco del ecosistema</t>
  </si>
  <si>
    <t>Existen relaciones entre políticas (densidad alta)</t>
  </si>
  <si>
    <t>Existen políticas en cada nivel del ecosistema</t>
  </si>
  <si>
    <t>x</t>
  </si>
  <si>
    <t>Alerta 1</t>
  </si>
  <si>
    <t>Alerta 2</t>
  </si>
  <si>
    <t>Alerta 3</t>
  </si>
  <si>
    <t>Alerta 4</t>
  </si>
  <si>
    <t>Alerta 5</t>
  </si>
  <si>
    <t>Alerta 6</t>
  </si>
  <si>
    <t>Alerta 7</t>
  </si>
  <si>
    <t>Rangos</t>
  </si>
  <si>
    <t>Ancho</t>
  </si>
  <si>
    <t>Fin</t>
  </si>
  <si>
    <t>Alerta 2. Capacidad para potenciar el desarrollo de los territorios</t>
  </si>
  <si>
    <t>Alerta 1. Capacidad para disminuir desigualdades: Considerada como el eje central de las PDT</t>
  </si>
  <si>
    <t xml:space="preserve">Alerta 3. Capacidad para potenciar el desarrollo de liderazgos territoriales </t>
  </si>
  <si>
    <t xml:space="preserve">Alerta 4. Implementación de las PDT orientadas al interés público. Aunque es mucho más claro visualizarlo en la fase de diseño de las PDT, en su implementación pueden generarse desviaciones respecto de su orientación a resolver problemas de interés público versus responder a grupos de presión. </t>
  </si>
  <si>
    <t>Alerta 5. Capacidad gubernamental para implementar las PDT. Esta alerta identifica los criterios más relevantes que describen la capacidad de los órganos públicos para ejecutar las PDT</t>
  </si>
  <si>
    <t xml:space="preserve">Alerta 6. Excesiva tecnocracia. Las políticas pueden tener en su implementación una carencia de consideraciones relativas a la influencia que los actores sociales e instituciones públicas tienen para el éxito de su implementación. </t>
  </si>
  <si>
    <t xml:space="preserve">Alerta 7. Políticas Centralizadas. La implementación de las políticas puede concentrarse en el nivel nacional. Lo que resta en gran medida su capacidad para generar impactos. </t>
  </si>
  <si>
    <t>Tipo de Aproximación territorial</t>
  </si>
  <si>
    <t>Políticas de abordaje multisectorial focalizada a un territorio</t>
  </si>
  <si>
    <t>1. Declara explícitamente como objetivo la reducción de las desigualdades entre territorios</t>
  </si>
  <si>
    <t>3. Considera mecanismos para la coordinación sectorial / interinstitucional</t>
  </si>
  <si>
    <t>Políticas de abordaje bilateral</t>
  </si>
  <si>
    <t xml:space="preserve">2. Considera mecanismos de coordinación multinivel/escalar (vertical) </t>
  </si>
  <si>
    <t>22. Credibilidad</t>
  </si>
  <si>
    <t>Políticas de abordaje multiescalar</t>
  </si>
  <si>
    <t>2. Considera mecanismos de coordinación multinivel/escalar (vertical)</t>
  </si>
  <si>
    <t>14. Considera la subsidiaridad entre niveles del Estado para su implementación</t>
  </si>
  <si>
    <t>Políticas de abordaje multisectorial por áreas urbano y/o rurales</t>
  </si>
  <si>
    <t>6. Considera la diversidad territorial en su implementación</t>
  </si>
  <si>
    <t>16. Promueve las identidades territoriales</t>
  </si>
  <si>
    <t>Políticas sectoriales de abordaje territorial</t>
  </si>
  <si>
    <t>11. Territorializa las políticas sectoriales nacionales</t>
  </si>
  <si>
    <t>id</t>
  </si>
  <si>
    <t>Pais</t>
  </si>
  <si>
    <t>Politica</t>
  </si>
  <si>
    <t>Objetivos</t>
  </si>
  <si>
    <t>Argentina</t>
  </si>
  <si>
    <t>Plan estratégico Territorial</t>
  </si>
  <si>
    <t>Política Nacional de Desarrollo y Ordenamiento Territorial. 2016.</t>
  </si>
  <si>
    <t>Plan Nacional del Agua potable y saneamiento</t>
  </si>
  <si>
    <t>Plan Belgrano</t>
  </si>
  <si>
    <t>Plan Estratégico Agroalimentario y Agroindustrial</t>
  </si>
  <si>
    <t>Plan Estratégico Industrial</t>
  </si>
  <si>
    <t>Plan Federal Estratégico de Turismo Sustentable</t>
  </si>
  <si>
    <t>Programa Maestro Pasos de Frontera Horizonte</t>
  </si>
  <si>
    <t>Lineamientos Estratégicos para la Región Metropolitana de Buenos Aires</t>
  </si>
  <si>
    <t>Panamá</t>
  </si>
  <si>
    <t>Plan de largo plazo 2030</t>
  </si>
  <si>
    <t>Plan estratégico de gobierno</t>
  </si>
  <si>
    <t>Plan estratégico sector aeroportuario</t>
  </si>
  <si>
    <t>Plan nacional de gestión integral de residuos</t>
  </si>
  <si>
    <t>Plan de Expansión del Sistema de Transmisión</t>
  </si>
  <si>
    <t>Desarrollo Zona Logística del Área de Carga de Tocumen</t>
  </si>
  <si>
    <t>Plan Maestro de Desarrollo Turístico Sostenible</t>
  </si>
  <si>
    <t>Política Nacional de Salud</t>
  </si>
  <si>
    <t>Plan Estratégico del Sector Agropecuario</t>
  </si>
  <si>
    <t>Plan Maestro del Canal de Panamá</t>
  </si>
  <si>
    <t>Plan Maestro del Saneamiento de la Ciudad y la Bahía de Panamá</t>
  </si>
  <si>
    <t>Plan Nacional de Seguridad Hídrica</t>
  </si>
  <si>
    <t>Plan Energético Nacional</t>
  </si>
  <si>
    <t>Plan de Expansión del Sistema Interconectado Nacional</t>
  </si>
  <si>
    <t>Plan Maestro para el Desarrollo Integral y Sostenible del Distrito del Barú</t>
  </si>
  <si>
    <t>Plan de Acción: Panamá metropolitana: sostenible, humana y global</t>
  </si>
  <si>
    <t>Plan Nacional de Acción para la Pesca Sostenible en Panamá</t>
  </si>
  <si>
    <t>Plan Nacional de Gestion Integral de Residuos</t>
  </si>
  <si>
    <t>Plan Nacional de Seguridad Alimentaria y Nutricional</t>
  </si>
  <si>
    <t>Plan de Acción para el Desarrollo del Turismo Verde en Áreas Protegidas</t>
  </si>
  <si>
    <t>Política Nacional de Ciencia, Tecnología e innovación de Panamá y Plan Nacional</t>
  </si>
  <si>
    <t>Plan Estratégico de la Secretaria Nacional de Discapacidad</t>
  </si>
  <si>
    <t>Plan Quinquenal de Inversiones de Ordenamiento Territorial para el Desarrollo Sostenible- 2015-2019 en el marco del proceso de descentralización.</t>
  </si>
  <si>
    <t>Plan de Desarrollo Urbano de las Áreas Metropolitanas del Pacífico y del Atlántico</t>
  </si>
  <si>
    <t>Plan de Desarrollo de los Pueblos Indígenas</t>
  </si>
  <si>
    <t>Ley de Ordenamiento Territorial para el Desarrollo Urbano (Ley 6 de 2006).</t>
  </si>
  <si>
    <t>Plan Nacional de Ordenamiento Territorial para el Desarrollo Urbano</t>
  </si>
  <si>
    <t>Política Nacional de Cambio Climático</t>
  </si>
  <si>
    <t>Ley de Descentralización</t>
  </si>
  <si>
    <t>LA LEY 37 DE 2009, QUE DESCENTRALIZA LA ADMINISTRACIÓN PÚBLICA</t>
  </si>
  <si>
    <t>Estrategia Logística Nacional 2030</t>
  </si>
  <si>
    <t xml:space="preserve">Plan Binacional de Integración Fronteriza (Ecuador-Colombia 2014-2022)
</t>
  </si>
  <si>
    <t>Lineamientos para una política de desarrollo económico local 2018</t>
  </si>
  <si>
    <t>Contratos Plan</t>
  </si>
  <si>
    <t>Ley Orgánica de Ordenamiento Territorial (1454 de 2011).</t>
  </si>
  <si>
    <t>Perú</t>
  </si>
  <si>
    <t xml:space="preserve">Plan Nacional de Descentralización (2012-2016)
</t>
  </si>
  <si>
    <t>Plan Nacional de Fortalecimiento de Competencias para la Gestión Descentralizada 2014-2018</t>
  </si>
  <si>
    <t>Plan de Acondicionamiento Territorial y desarrollo urbano</t>
  </si>
  <si>
    <t>Plan Nacional de Desarrollo Urbano (2006-2015)</t>
  </si>
  <si>
    <t>Zonificación Económica y Ecológica (ZEE)</t>
  </si>
  <si>
    <t>Plan Especial Territorial (PET)</t>
  </si>
  <si>
    <t>Lineamientos de Política para el Ordenamiento Territorial (Resolución Ministerial No. 026 de 2010)</t>
  </si>
  <si>
    <t>Guía Metodológica para la Elaboración de los Instrumentos Técnicos Sustentatorios para el Ordenamiento Territorial (Resolución Ministerial No. 135 de 2013</t>
  </si>
  <si>
    <t>Ley General del Ambiente (Ley 28611 de 2005)</t>
  </si>
  <si>
    <t>Pluri-escalaridad</t>
  </si>
  <si>
    <t>nombre_corto</t>
  </si>
  <si>
    <t>Plan2030</t>
  </si>
  <si>
    <t>Planaeroportuario</t>
  </si>
  <si>
    <t>Residuos</t>
  </si>
  <si>
    <t>Transmisión</t>
  </si>
  <si>
    <t>Agropecuario</t>
  </si>
  <si>
    <t>Discapacidad</t>
  </si>
  <si>
    <t>Forestal</t>
  </si>
  <si>
    <t>ZonaLogistica</t>
  </si>
  <si>
    <t>Turismo</t>
  </si>
  <si>
    <t>Salud</t>
  </si>
  <si>
    <t>Canal</t>
  </si>
  <si>
    <t>Saneamiento</t>
  </si>
  <si>
    <t>Ciencia</t>
  </si>
  <si>
    <t>Hidrico</t>
  </si>
  <si>
    <t>Energetico</t>
  </si>
  <si>
    <t>Interconectado</t>
  </si>
  <si>
    <t>Baru</t>
  </si>
  <si>
    <t>Pesca</t>
  </si>
  <si>
    <t>Metro</t>
  </si>
  <si>
    <t>Seg_Alimentaria</t>
  </si>
  <si>
    <t>TurismoVerde</t>
  </si>
  <si>
    <t>OT</t>
  </si>
  <si>
    <t>UrbanoMetro</t>
  </si>
  <si>
    <t>Indigena</t>
  </si>
  <si>
    <t>LeyOT</t>
  </si>
  <si>
    <t>OTQuinquenal</t>
  </si>
  <si>
    <t>CambioClimatico</t>
  </si>
  <si>
    <t>Descentralizacion</t>
  </si>
  <si>
    <t>xxxxxx</t>
  </si>
  <si>
    <t>Estrategia Nacional Forestal</t>
  </si>
  <si>
    <t>Plan Maestro de Turismo de Panama 2007-2020</t>
  </si>
  <si>
    <t>Estrategico_gobierno</t>
  </si>
  <si>
    <t>Crecimiento</t>
  </si>
  <si>
    <t>Transporte</t>
  </si>
  <si>
    <t>Política Nacional del Océano y los Espacios Costeros (PNOEC)</t>
  </si>
  <si>
    <t>Plan Nacional de Adaptación al Cambio Climático -PNACC</t>
  </si>
  <si>
    <t>Fondos de desarrollo y compensación regional - SGR</t>
  </si>
  <si>
    <t>POLÍTICA DE ADECUACIÓN DE TIERRAS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</si>
</sst>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7" x14ac:knownFonts="1">
    <font>
      <sz val="11"/>
      <color theme="1"/>
      <name val="Calibri"/>
      <family val="2"/>
      <scheme val="minor"/>
    </font>
    <font>
      <b/>
      <sz val="11"/>
      <color theme="1"/>
      <name val="Calibri"/>
      <family val="2"/>
      <scheme val="minor"/>
    </font>
    <font>
      <sz val="12"/>
      <color theme="1"/>
      <name val="Calibri"/>
      <family val="2"/>
      <scheme val="minor"/>
    </font>
    <font>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75">
    <xf numFmtId="0" fontId="0" fillId="0" borderId="0" xfId="0"/>
    <xf numFmtId="0" fontId="1" fillId="0" borderId="1" xfId="0" applyFont="1" applyBorder="1" applyAlignment="1">
      <alignment horizontal="left"/>
    </xf>
    <xf numFmtId="0" fontId="0" fillId="0" borderId="1" xfId="0" applyBorder="1" applyAlignment="1">
      <alignment horizontal="center" vertical="center"/>
    </xf>
    <xf numFmtId="0" fontId="1" fillId="0" borderId="1" xfId="0" applyFont="1" applyBorder="1" applyAlignment="1">
      <alignment vertical="center"/>
    </xf>
    <xf numFmtId="0" fontId="0" fillId="0" borderId="0" xfId="0" applyAlignment="1">
      <alignment vertical="center"/>
    </xf>
    <xf numFmtId="0" fontId="1" fillId="0" borderId="3" xfId="0" applyFont="1" applyFill="1" applyBorder="1" applyAlignment="1">
      <alignment horizontal="left"/>
    </xf>
    <xf numFmtId="0" fontId="1" fillId="0" borderId="3" xfId="0" applyFont="1" applyBorder="1" applyAlignment="1">
      <alignment horizontal="left"/>
    </xf>
    <xf numFmtId="0" fontId="1" fillId="0" borderId="1" xfId="0" applyFont="1" applyBorder="1" applyAlignment="1">
      <alignment horizontal="center" vertical="center"/>
    </xf>
    <xf numFmtId="0" fontId="0" fillId="0" borderId="0" xfId="0" applyAlignment="1">
      <alignment horizontal="center" vertical="center"/>
    </xf>
    <xf numFmtId="0" fontId="1" fillId="0" borderId="2" xfId="0" applyFont="1" applyBorder="1" applyAlignment="1">
      <alignment horizontal="left"/>
    </xf>
    <xf numFmtId="9" fontId="0" fillId="0" borderId="0" xfId="1" applyFont="1"/>
    <xf numFmtId="164" fontId="0" fillId="0" borderId="0" xfId="1" applyNumberFormat="1" applyFont="1"/>
    <xf numFmtId="9" fontId="1" fillId="0" borderId="3" xfId="1" applyFont="1" applyFill="1" applyBorder="1" applyAlignment="1">
      <alignment horizontal="left"/>
    </xf>
    <xf numFmtId="0" fontId="4" fillId="0" borderId="1" xfId="0" applyFont="1" applyBorder="1" applyAlignment="1">
      <alignment vertical="center"/>
    </xf>
    <xf numFmtId="0" fontId="0" fillId="0" borderId="1" xfId="0" applyFont="1" applyBorder="1"/>
    <xf numFmtId="0" fontId="0" fillId="0" borderId="1" xfId="0" applyFont="1" applyFill="1" applyBorder="1"/>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ont="1"/>
    <xf numFmtId="0" fontId="0" fillId="0" borderId="1" xfId="0" applyBorder="1"/>
    <xf numFmtId="164" fontId="0" fillId="0" borderId="1" xfId="1" applyNumberFormat="1" applyFont="1" applyBorder="1"/>
    <xf numFmtId="0" fontId="0" fillId="0" borderId="2" xfId="0" applyBorder="1" applyAlignment="1">
      <alignment horizontal="center" vertical="center"/>
    </xf>
    <xf numFmtId="9" fontId="0" fillId="0" borderId="0" xfId="0" applyNumberFormat="1"/>
    <xf numFmtId="164" fontId="0" fillId="0" borderId="0" xfId="0" applyNumberFormat="1"/>
    <xf numFmtId="0" fontId="0" fillId="0" borderId="1" xfId="0" applyBorder="1" applyAlignment="1">
      <alignment horizontal="center" vertical="center"/>
    </xf>
    <xf numFmtId="0" fontId="5" fillId="0" borderId="0" xfId="0" applyFont="1" applyFill="1" applyBorder="1"/>
    <xf numFmtId="0" fontId="5" fillId="0" borderId="6" xfId="0" applyFont="1" applyFill="1" applyBorder="1"/>
    <xf numFmtId="0" fontId="6" fillId="0" borderId="0" xfId="0" applyFont="1" applyFill="1"/>
    <xf numFmtId="0" fontId="6" fillId="0" borderId="0" xfId="0" applyFont="1"/>
    <xf numFmtId="0" fontId="6" fillId="0" borderId="7" xfId="0" applyFont="1" applyFill="1" applyBorder="1"/>
    <xf numFmtId="0" fontId="6" fillId="0" borderId="8" xfId="0" applyFont="1" applyFill="1" applyBorder="1"/>
    <xf numFmtId="0" fontId="6" fillId="0" borderId="9" xfId="0" applyFont="1" applyFill="1" applyBorder="1"/>
    <xf numFmtId="0" fontId="6" fillId="0" borderId="10" xfId="0" applyFont="1" applyFill="1" applyBorder="1"/>
    <xf numFmtId="43" fontId="0" fillId="0" borderId="0" xfId="2" applyFont="1"/>
    <xf numFmtId="43" fontId="6" fillId="0" borderId="8" xfId="0" applyNumberFormat="1" applyFont="1" applyFill="1" applyBorder="1"/>
    <xf numFmtId="2" fontId="6" fillId="0" borderId="10" xfId="0" applyNumberFormat="1" applyFont="1" applyFill="1" applyBorder="1"/>
    <xf numFmtId="0" fontId="0" fillId="0" borderId="0" xfId="0" applyAlignment="1">
      <alignment wrapText="1"/>
    </xf>
    <xf numFmtId="0" fontId="0" fillId="0" borderId="1" xfId="0" applyBorder="1" applyAlignment="1">
      <alignment horizontal="center" vertical="center"/>
    </xf>
    <xf numFmtId="0" fontId="1" fillId="0" borderId="0" xfId="0" applyFont="1"/>
    <xf numFmtId="9" fontId="0" fillId="0" borderId="2" xfId="1" applyFont="1" applyBorder="1" applyAlignment="1">
      <alignment horizontal="center"/>
    </xf>
    <xf numFmtId="9" fontId="0" fillId="0" borderId="3" xfId="1" applyFont="1" applyBorder="1" applyAlignment="1">
      <alignment horizontal="center"/>
    </xf>
    <xf numFmtId="9" fontId="0" fillId="0" borderId="4" xfId="1" applyFont="1" applyBorder="1" applyAlignment="1">
      <alignment horizontal="center"/>
    </xf>
    <xf numFmtId="9" fontId="0" fillId="0" borderId="1" xfId="1"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xf>
    <xf numFmtId="9" fontId="0" fillId="0" borderId="1" xfId="1" applyFont="1" applyBorder="1" applyAlignment="1">
      <alignment horizontal="center" vertical="center"/>
    </xf>
    <xf numFmtId="0" fontId="2" fillId="0" borderId="1"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9" fontId="2" fillId="0" borderId="1" xfId="1" applyFont="1" applyFill="1" applyBorder="1" applyAlignment="1">
      <alignment horizontal="center" vertical="center" wrapText="1"/>
    </xf>
    <xf numFmtId="0" fontId="0" fillId="0" borderId="1" xfId="0" applyFill="1" applyBorder="1" applyAlignment="1">
      <alignment horizontal="center" vertical="center"/>
    </xf>
    <xf numFmtId="9" fontId="0" fillId="0" borderId="1" xfId="1" applyFont="1" applyFill="1" applyBorder="1" applyAlignment="1">
      <alignment horizontal="center" vertical="center"/>
    </xf>
    <xf numFmtId="0" fontId="0" fillId="0" borderId="1" xfId="0" applyFill="1" applyBorder="1" applyAlignment="1">
      <alignment horizontal="center"/>
    </xf>
    <xf numFmtId="9" fontId="0" fillId="0" borderId="1" xfId="1" applyFont="1"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9" fontId="0" fillId="0" borderId="2" xfId="1" applyFont="1" applyBorder="1" applyAlignment="1">
      <alignment horizontal="center" vertical="center"/>
    </xf>
    <xf numFmtId="9" fontId="0" fillId="0" borderId="3" xfId="1" applyFont="1" applyBorder="1" applyAlignment="1">
      <alignment horizontal="center" vertical="center"/>
    </xf>
    <xf numFmtId="9" fontId="0" fillId="0" borderId="4" xfId="1"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s-CL" sz="1800" b="1"/>
              <a:t>Dimensiones</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19778526193912796"/>
          <c:y val="0.18945945827123367"/>
          <c:w val="0.62034601859566363"/>
          <c:h val="0.70635944376299697"/>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Procesos!$C$26:$C$29</c:f>
              <c:strCache>
                <c:ptCount val="4"/>
                <c:pt idx="0">
                  <c:v>Multi-escalaridad</c:v>
                </c:pt>
                <c:pt idx="1">
                  <c:v>Inter - temporalidad</c:v>
                </c:pt>
                <c:pt idx="2">
                  <c:v>Inter - sectorialidad</c:v>
                </c:pt>
                <c:pt idx="3">
                  <c:v>Actores y poder</c:v>
                </c:pt>
              </c:strCache>
            </c:strRef>
          </c:cat>
          <c:val>
            <c:numRef>
              <c:f>Procesos!$D$26:$D$29</c:f>
              <c:numCache>
                <c:formatCode>0.0%</c:formatCode>
                <c:ptCount val="4"/>
                <c:pt idx="0">
                  <c:v>0.68333333333333324</c:v>
                </c:pt>
                <c:pt idx="1">
                  <c:v>0.50481740481740478</c:v>
                </c:pt>
                <c:pt idx="2">
                  <c:v>0.51666666666666672</c:v>
                </c:pt>
                <c:pt idx="3">
                  <c:v>0.84693877551020413</c:v>
                </c:pt>
              </c:numCache>
            </c:numRef>
          </c:val>
          <c:extLst>
            <c:ext xmlns:c16="http://schemas.microsoft.com/office/drawing/2014/chart" uri="{C3380CC4-5D6E-409C-BE32-E72D297353CC}">
              <c16:uniqueId val="{00000000-0829-4113-8681-D2DF7685DEC0}"/>
            </c:ext>
          </c:extLst>
        </c:ser>
        <c:dLbls>
          <c:showLegendKey val="0"/>
          <c:showVal val="0"/>
          <c:showCatName val="0"/>
          <c:showSerName val="0"/>
          <c:showPercent val="0"/>
          <c:showBubbleSize val="0"/>
        </c:dLbls>
        <c:axId val="625141856"/>
        <c:axId val="438670560"/>
      </c:radarChart>
      <c:catAx>
        <c:axId val="62514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L"/>
          </a:p>
        </c:txPr>
        <c:crossAx val="438670560"/>
        <c:crosses val="autoZero"/>
        <c:auto val="1"/>
        <c:lblAlgn val="ctr"/>
        <c:lblOffset val="100"/>
        <c:noMultiLvlLbl val="0"/>
      </c:catAx>
      <c:valAx>
        <c:axId val="4386705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25141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Alertas!$Y$15:$Y$17</c:f>
              <c:numCache>
                <c:formatCode>General</c:formatCode>
                <c:ptCount val="3"/>
                <c:pt idx="0" formatCode="0.00">
                  <c:v>69.444444444444429</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tx>
            <c:v>puntero</c:v>
          </c:tx>
          <c:explosion val="24"/>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Alertas!$M$15:$M$17</c:f>
              <c:numCache>
                <c:formatCode>General</c:formatCode>
                <c:ptCount val="3"/>
                <c:pt idx="0" formatCode="0.00">
                  <c:v>70.408163265306129</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8B39-4068-AD99-DF45EB612234}"/>
              </c:ext>
            </c:extLst>
          </c:dPt>
          <c:dPt>
            <c:idx val="1"/>
            <c:bubble3D val="0"/>
            <c:spPr>
              <a:solidFill>
                <a:srgbClr val="FFFF00"/>
              </a:solidFill>
              <a:ln w="19050">
                <a:noFill/>
              </a:ln>
              <a:effectLst/>
            </c:spPr>
            <c:extLst>
              <c:ext xmlns:c16="http://schemas.microsoft.com/office/drawing/2014/chart" uri="{C3380CC4-5D6E-409C-BE32-E72D297353CC}">
                <c16:uniqueId val="{00000003-8B39-4068-AD99-DF45EB612234}"/>
              </c:ext>
            </c:extLst>
          </c:dPt>
          <c:dPt>
            <c:idx val="2"/>
            <c:bubble3D val="0"/>
            <c:spPr>
              <a:solidFill>
                <a:srgbClr val="00B050"/>
              </a:solidFill>
              <a:ln w="19050">
                <a:noFill/>
              </a:ln>
              <a:effectLst/>
            </c:spPr>
            <c:extLst>
              <c:ext xmlns:c16="http://schemas.microsoft.com/office/drawing/2014/chart" uri="{C3380CC4-5D6E-409C-BE32-E72D297353CC}">
                <c16:uniqueId val="{00000005-8B39-4068-AD99-DF45EB612234}"/>
              </c:ext>
            </c:extLst>
          </c:dPt>
          <c:dPt>
            <c:idx val="3"/>
            <c:bubble3D val="0"/>
            <c:spPr>
              <a:noFill/>
              <a:ln w="19050">
                <a:noFill/>
              </a:ln>
              <a:effectLst/>
            </c:spPr>
            <c:extLst>
              <c:ext xmlns:c16="http://schemas.microsoft.com/office/drawing/2014/chart" uri="{C3380CC4-5D6E-409C-BE32-E72D297353CC}">
                <c16:uniqueId val="{00000007-8B39-4068-AD99-DF45EB6122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8B39-4068-AD99-DF45EB612234}"/>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8B39-4068-AD99-DF45EB612234}"/>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8B39-4068-AD99-DF45EB612234}"/>
              </c:ext>
            </c:extLst>
          </c:dPt>
          <c:dPt>
            <c:idx val="2"/>
            <c:bubble3D val="0"/>
            <c:spPr>
              <a:noFill/>
              <a:ln w="19050">
                <a:noFill/>
              </a:ln>
              <a:effectLst/>
            </c:spPr>
            <c:extLst>
              <c:ext xmlns:c16="http://schemas.microsoft.com/office/drawing/2014/chart" uri="{C3380CC4-5D6E-409C-BE32-E72D297353CC}">
                <c16:uniqueId val="{0000000E-8B39-4068-AD99-DF45EB612234}"/>
              </c:ext>
            </c:extLst>
          </c:dPt>
          <c:val>
            <c:numRef>
              <c:f>Alertas!$G$15:$G$17</c:f>
              <c:numCache>
                <c:formatCode>General</c:formatCode>
                <c:ptCount val="3"/>
                <c:pt idx="0" formatCode="_(* #,##0.00_);_(* \(#,##0.00\);_(* &quot;-&quot;??_);_(@_)">
                  <c:v>63.244755244755233</c:v>
                </c:pt>
                <c:pt idx="1">
                  <c:v>1</c:v>
                </c:pt>
                <c:pt idx="2">
                  <c:v>100</c:v>
                </c:pt>
              </c:numCache>
            </c:numRef>
          </c:val>
          <c:extLst>
            <c:ext xmlns:c16="http://schemas.microsoft.com/office/drawing/2014/chart" uri="{C3380CC4-5D6E-409C-BE32-E72D297353CC}">
              <c16:uniqueId val="{0000000F-8B39-4068-AD99-DF45EB612234}"/>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Tipo de aproximación territorial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24847534903207522"/>
          <c:y val="0.22339353253953045"/>
          <c:w val="0.51684152157036711"/>
          <c:h val="0.55962849971661122"/>
        </c:manualLayout>
      </c:layout>
      <c:radarChart>
        <c:radarStyle val="marker"/>
        <c:varyColors val="0"/>
        <c:ser>
          <c:idx val="0"/>
          <c:order val="0"/>
          <c:spPr>
            <a:ln w="28575" cap="rnd">
              <a:solidFill>
                <a:schemeClr val="accent1"/>
              </a:solidFill>
              <a:round/>
            </a:ln>
            <a:effectLst/>
          </c:spPr>
          <c:marker>
            <c:symbol val="none"/>
          </c:marker>
          <c:cat>
            <c:strRef>
              <c:f>'Aproximacion territorial'!$C$25:$C$29</c:f>
              <c:strCache>
                <c:ptCount val="5"/>
                <c:pt idx="0">
                  <c:v>Políticas de abordaje multisectorial focalizada a un territorio</c:v>
                </c:pt>
                <c:pt idx="1">
                  <c:v>Políticas de abordaje bilateral</c:v>
                </c:pt>
                <c:pt idx="2">
                  <c:v>Políticas de abordaje multiescalar</c:v>
                </c:pt>
                <c:pt idx="3">
                  <c:v>Políticas de abordaje multisectorial por áreas urbano y/o rurales</c:v>
                </c:pt>
                <c:pt idx="4">
                  <c:v>Políticas sectoriales de abordaje territorial</c:v>
                </c:pt>
              </c:strCache>
            </c:strRef>
          </c:cat>
          <c:val>
            <c:numRef>
              <c:f>'Aproximacion territorial'!$D$25:$D$29</c:f>
              <c:numCache>
                <c:formatCode>0%</c:formatCode>
                <c:ptCount val="5"/>
                <c:pt idx="0">
                  <c:v>0.27500000000000002</c:v>
                </c:pt>
                <c:pt idx="1">
                  <c:v>0.495</c:v>
                </c:pt>
                <c:pt idx="2">
                  <c:v>0.38500000000000001</c:v>
                </c:pt>
                <c:pt idx="3">
                  <c:v>0.155</c:v>
                </c:pt>
                <c:pt idx="4">
                  <c:v>0.187</c:v>
                </c:pt>
              </c:numCache>
            </c:numRef>
          </c:val>
          <c:extLst>
            <c:ext xmlns:c16="http://schemas.microsoft.com/office/drawing/2014/chart" uri="{C3380CC4-5D6E-409C-BE32-E72D297353CC}">
              <c16:uniqueId val="{00000000-4D66-4510-8005-AD9250A3CAE0}"/>
            </c:ext>
          </c:extLst>
        </c:ser>
        <c:dLbls>
          <c:showLegendKey val="0"/>
          <c:showVal val="0"/>
          <c:showCatName val="0"/>
          <c:showSerName val="0"/>
          <c:showPercent val="0"/>
          <c:showBubbleSize val="0"/>
        </c:dLbls>
        <c:axId val="2004193007"/>
        <c:axId val="2001423215"/>
      </c:radarChart>
      <c:catAx>
        <c:axId val="2004193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01423215"/>
        <c:crosses val="autoZero"/>
        <c:auto val="1"/>
        <c:lblAlgn val="ctr"/>
        <c:lblOffset val="100"/>
        <c:noMultiLvlLbl val="0"/>
      </c:catAx>
      <c:valAx>
        <c:axId val="2001423215"/>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L"/>
          </a:p>
        </c:txPr>
        <c:crossAx val="2004193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F0000"/>
              </a:solidFill>
              <a:round/>
            </a:ln>
            <a:effectLst/>
          </c:spPr>
          <c:marker>
            <c:symbol val="none"/>
          </c:marker>
          <c:cat>
            <c:numRef>
              <c:f>'ejemplos de interpretaciones'!$B$1:$B$3</c:f>
              <c:numCache>
                <c:formatCode>General</c:formatCode>
                <c:ptCount val="3"/>
              </c:numCache>
            </c:numRef>
          </c:cat>
          <c:val>
            <c:numRef>
              <c:f>'ejemplos de interpretaciones'!$C$1:$C$3</c:f>
              <c:numCache>
                <c:formatCode>0%</c:formatCode>
                <c:ptCount val="3"/>
              </c:numCache>
            </c:numRef>
          </c:val>
          <c:extLst>
            <c:ext xmlns:c16="http://schemas.microsoft.com/office/drawing/2014/chart" uri="{C3380CC4-5D6E-409C-BE32-E72D297353CC}">
              <c16:uniqueId val="{00000000-5E04-4D12-A584-963598F46659}"/>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7030A0"/>
              </a:solidFill>
              <a:round/>
            </a:ln>
            <a:effectLst/>
          </c:spPr>
          <c:marker>
            <c:symbol val="none"/>
          </c:marker>
          <c:cat>
            <c:strRef>
              <c:f>'ejemplos de interpretaciones'!$B$17:$B$20</c:f>
              <c:strCache>
                <c:ptCount val="3"/>
                <c:pt idx="0">
                  <c:v>8 Financiamiento (Política)</c:v>
                </c:pt>
                <c:pt idx="1">
                  <c:v>12 Incorpora mecanismos para evaluar sus resultados (Política)</c:v>
                </c:pt>
                <c:pt idx="2">
                  <c:v>13 Considera mecanismos para su actualización (Política)</c:v>
                </c:pt>
              </c:strCache>
            </c:strRef>
          </c:cat>
          <c:val>
            <c:numRef>
              <c:f>'ejemplos de interpretaciones'!$C$17:$C$20</c:f>
              <c:numCache>
                <c:formatCode>0%</c:formatCode>
                <c:ptCount val="4"/>
                <c:pt idx="0">
                  <c:v>0.8</c:v>
                </c:pt>
                <c:pt idx="1">
                  <c:v>0.1</c:v>
                </c:pt>
                <c:pt idx="2">
                  <c:v>0.8</c:v>
                </c:pt>
              </c:numCache>
            </c:numRef>
          </c:val>
          <c:extLst>
            <c:ext xmlns:c16="http://schemas.microsoft.com/office/drawing/2014/chart" uri="{C3380CC4-5D6E-409C-BE32-E72D297353CC}">
              <c16:uniqueId val="{00000000-3594-4095-9EDF-8C18121020B9}"/>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92D050"/>
              </a:solidFill>
              <a:round/>
            </a:ln>
            <a:effectLst/>
          </c:spPr>
          <c:marker>
            <c:symbol val="none"/>
          </c:marker>
          <c:cat>
            <c:strRef>
              <c:f>'ejemplos de interpretaciones'!$B$14:$B$19</c:f>
              <c:strCache>
                <c:ptCount val="6"/>
                <c:pt idx="0">
                  <c:v>19 Estabilidad (Ecosistema)</c:v>
                </c:pt>
                <c:pt idx="1">
                  <c:v>4 Visión compartida de LP (Ecosistema)</c:v>
                </c:pt>
                <c:pt idx="2">
                  <c:v>7 Info para monitoreo (Política)</c:v>
                </c:pt>
                <c:pt idx="3">
                  <c:v>8 Financiamiento (Política)</c:v>
                </c:pt>
                <c:pt idx="4">
                  <c:v>12 Incorpora mecanismos para evaluar sus resultados (Política)</c:v>
                </c:pt>
                <c:pt idx="5">
                  <c:v>13 Considera mecanismos para su actualización (Política)</c:v>
                </c:pt>
              </c:strCache>
            </c:strRef>
          </c:cat>
          <c:val>
            <c:numRef>
              <c:f>'ejemplos de interpretaciones'!$C$14:$C$19</c:f>
              <c:numCache>
                <c:formatCode>0%</c:formatCode>
                <c:ptCount val="6"/>
                <c:pt idx="0">
                  <c:v>0.15</c:v>
                </c:pt>
                <c:pt idx="1">
                  <c:v>0.7</c:v>
                </c:pt>
                <c:pt idx="2">
                  <c:v>0.33</c:v>
                </c:pt>
                <c:pt idx="3">
                  <c:v>0.8</c:v>
                </c:pt>
                <c:pt idx="4">
                  <c:v>0.1</c:v>
                </c:pt>
                <c:pt idx="5">
                  <c:v>0.8</c:v>
                </c:pt>
              </c:numCache>
            </c:numRef>
          </c:val>
          <c:extLst>
            <c:ext xmlns:c16="http://schemas.microsoft.com/office/drawing/2014/chart" uri="{C3380CC4-5D6E-409C-BE32-E72D297353CC}">
              <c16:uniqueId val="{00000000-2336-4010-A168-0B8E9BA21595}"/>
            </c:ext>
          </c:extLst>
        </c:ser>
        <c:dLbls>
          <c:showLegendKey val="0"/>
          <c:showVal val="0"/>
          <c:showCatName val="0"/>
          <c:showSerName val="0"/>
          <c:showPercent val="0"/>
          <c:showBubbleSize val="0"/>
        </c:dLbls>
        <c:axId val="1278589648"/>
        <c:axId val="1311284960"/>
      </c:radarChart>
      <c:catAx>
        <c:axId val="127858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11284960"/>
        <c:crosses val="autoZero"/>
        <c:auto val="1"/>
        <c:lblAlgn val="ctr"/>
        <c:lblOffset val="100"/>
        <c:noMultiLvlLbl val="0"/>
      </c:catAx>
      <c:valAx>
        <c:axId val="13112849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78589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6">
                  <a:lumMod val="75000"/>
                </a:schemeClr>
              </a:solidFill>
              <a:round/>
            </a:ln>
            <a:effectLst/>
          </c:spPr>
          <c:marker>
            <c:symbol val="none"/>
          </c:marker>
          <c:cat>
            <c:strRef>
              <c:f>'ejemplos de interpretaciones'!$B$23:$B$28</c:f>
              <c:strCache>
                <c:ptCount val="6"/>
                <c:pt idx="0">
                  <c:v>19 Estabilidad (Ecosistema)</c:v>
                </c:pt>
                <c:pt idx="1">
                  <c:v>4 Visión compartida de LP (Ecosistema)</c:v>
                </c:pt>
                <c:pt idx="2">
                  <c:v>7 Info para monitoreo (Política)</c:v>
                </c:pt>
                <c:pt idx="3">
                  <c:v>8 Financiamiento (Política)</c:v>
                </c:pt>
                <c:pt idx="4">
                  <c:v>12 Incorpora mecanismos para evaluar sus resultados (Política)</c:v>
                </c:pt>
                <c:pt idx="5">
                  <c:v>13 Considera mecanismos para su actualización (Política)</c:v>
                </c:pt>
              </c:strCache>
            </c:strRef>
          </c:cat>
          <c:val>
            <c:numRef>
              <c:f>'ejemplos de interpretaciones'!$C$23:$C$28</c:f>
              <c:numCache>
                <c:formatCode>0%</c:formatCode>
                <c:ptCount val="6"/>
                <c:pt idx="0">
                  <c:v>0.8</c:v>
                </c:pt>
                <c:pt idx="1">
                  <c:v>0.85</c:v>
                </c:pt>
                <c:pt idx="2">
                  <c:v>0.1</c:v>
                </c:pt>
                <c:pt idx="3">
                  <c:v>0.1</c:v>
                </c:pt>
                <c:pt idx="4">
                  <c:v>0.1</c:v>
                </c:pt>
                <c:pt idx="5">
                  <c:v>0.1</c:v>
                </c:pt>
              </c:numCache>
            </c:numRef>
          </c:val>
          <c:extLst>
            <c:ext xmlns:c16="http://schemas.microsoft.com/office/drawing/2014/chart" uri="{C3380CC4-5D6E-409C-BE32-E72D297353CC}">
              <c16:uniqueId val="{00000000-3B15-418F-A54A-CC61EB1354FE}"/>
            </c:ext>
          </c:extLst>
        </c:ser>
        <c:dLbls>
          <c:showLegendKey val="0"/>
          <c:showVal val="0"/>
          <c:showCatName val="0"/>
          <c:showSerName val="0"/>
          <c:showPercent val="0"/>
          <c:showBubbleSize val="0"/>
        </c:dLbls>
        <c:axId val="1278589648"/>
        <c:axId val="1311284960"/>
      </c:radarChart>
      <c:catAx>
        <c:axId val="127858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11284960"/>
        <c:crosses val="autoZero"/>
        <c:auto val="1"/>
        <c:lblAlgn val="ctr"/>
        <c:lblOffset val="100"/>
        <c:noMultiLvlLbl val="0"/>
      </c:catAx>
      <c:valAx>
        <c:axId val="13112849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78589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'ejemplos de interpretaciones'!$B$5:$B$10</c:f>
              <c:strCache>
                <c:ptCount val="6"/>
                <c:pt idx="0">
                  <c:v>19 Estabilidad (Ecosistema)</c:v>
                </c:pt>
                <c:pt idx="1">
                  <c:v>4 Visión compartida de LP (Ecosistema)</c:v>
                </c:pt>
                <c:pt idx="2">
                  <c:v>7 Info para monitoreo (Política)</c:v>
                </c:pt>
                <c:pt idx="3">
                  <c:v>8 Financiamiento (Política)</c:v>
                </c:pt>
                <c:pt idx="4">
                  <c:v>12 Incorpora mecanismos para evaluar sus resultados (Política)</c:v>
                </c:pt>
                <c:pt idx="5">
                  <c:v>13 Considera mecanismos para su actualización (Política)</c:v>
                </c:pt>
              </c:strCache>
            </c:strRef>
          </c:cat>
          <c:val>
            <c:numRef>
              <c:f>'ejemplos de interpretaciones'!$C$5:$C$10</c:f>
              <c:numCache>
                <c:formatCode>0%</c:formatCode>
                <c:ptCount val="6"/>
                <c:pt idx="0">
                  <c:v>0.66</c:v>
                </c:pt>
                <c:pt idx="1">
                  <c:v>0.61</c:v>
                </c:pt>
                <c:pt idx="2">
                  <c:v>0.66</c:v>
                </c:pt>
                <c:pt idx="3">
                  <c:v>0.62</c:v>
                </c:pt>
                <c:pt idx="4">
                  <c:v>0.55000000000000004</c:v>
                </c:pt>
                <c:pt idx="5">
                  <c:v>0.6</c:v>
                </c:pt>
              </c:numCache>
            </c:numRef>
          </c:val>
          <c:extLst>
            <c:ext xmlns:c16="http://schemas.microsoft.com/office/drawing/2014/chart" uri="{C3380CC4-5D6E-409C-BE32-E72D297353CC}">
              <c16:uniqueId val="{00000000-9EA3-4FA6-86E2-927126115D85}"/>
            </c:ext>
          </c:extLst>
        </c:ser>
        <c:dLbls>
          <c:showLegendKey val="0"/>
          <c:showVal val="0"/>
          <c:showCatName val="0"/>
          <c:showSerName val="0"/>
          <c:showPercent val="0"/>
          <c:showBubbleSize val="0"/>
        </c:dLbls>
        <c:axId val="1278589648"/>
        <c:axId val="1311284960"/>
      </c:radarChart>
      <c:catAx>
        <c:axId val="127858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11284960"/>
        <c:crosses val="autoZero"/>
        <c:auto val="1"/>
        <c:lblAlgn val="ctr"/>
        <c:lblOffset val="100"/>
        <c:noMultiLvlLbl val="0"/>
      </c:catAx>
      <c:valAx>
        <c:axId val="13112849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78589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Actores y poder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FF0000"/>
              </a:solidFill>
              <a:round/>
            </a:ln>
            <a:effectLst/>
          </c:spPr>
          <c:marker>
            <c:symbol val="none"/>
          </c:marker>
          <c:cat>
            <c:strRef>
              <c:f>Procesos!$B$34:$B$40</c:f>
              <c:strCache>
                <c:ptCount val="7"/>
                <c:pt idx="0">
                  <c:v>5 Participación</c:v>
                </c:pt>
                <c:pt idx="1">
                  <c:v>20 Eficiencia</c:v>
                </c:pt>
                <c:pt idx="2">
                  <c:v>21 Formalidad</c:v>
                </c:pt>
                <c:pt idx="3">
                  <c:v>15 Promueva los liderazgos territoriales</c:v>
                </c:pt>
                <c:pt idx="4">
                  <c:v>16 Promueve las identidades territoriales</c:v>
                </c:pt>
                <c:pt idx="5">
                  <c:v>17 Mecanismos enfrentar corrupción</c:v>
                </c:pt>
                <c:pt idx="6">
                  <c:v>18 Considera mecanismos de rendición de cuentas</c:v>
                </c:pt>
              </c:strCache>
            </c:strRef>
          </c:cat>
          <c:val>
            <c:numRef>
              <c:f>Procesos!$C$34:$C$40</c:f>
              <c:numCache>
                <c:formatCode>0%</c:formatCode>
                <c:ptCount val="7"/>
                <c:pt idx="0">
                  <c:v>0.42857142857142855</c:v>
                </c:pt>
                <c:pt idx="1">
                  <c:v>1</c:v>
                </c:pt>
                <c:pt idx="2">
                  <c:v>1</c:v>
                </c:pt>
                <c:pt idx="3">
                  <c:v>0.5</c:v>
                </c:pt>
                <c:pt idx="4">
                  <c:v>1</c:v>
                </c:pt>
                <c:pt idx="5">
                  <c:v>1</c:v>
                </c:pt>
                <c:pt idx="6">
                  <c:v>1</c:v>
                </c:pt>
              </c:numCache>
            </c:numRef>
          </c:val>
          <c:extLst>
            <c:ext xmlns:c16="http://schemas.microsoft.com/office/drawing/2014/chart" uri="{C3380CC4-5D6E-409C-BE32-E72D297353CC}">
              <c16:uniqueId val="{00000000-3C9A-4FC0-9DFF-95902AA86C65}"/>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Intertemporalidad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00B050"/>
              </a:solidFill>
              <a:round/>
            </a:ln>
            <a:effectLst/>
          </c:spPr>
          <c:marker>
            <c:symbol val="none"/>
          </c:marker>
          <c:cat>
            <c:strRef>
              <c:f>Procesos!$B$42:$B$47</c:f>
              <c:strCache>
                <c:ptCount val="6"/>
                <c:pt idx="0">
                  <c:v>19 Estabilidad</c:v>
                </c:pt>
                <c:pt idx="1">
                  <c:v>4 Visión compartida de LP</c:v>
                </c:pt>
                <c:pt idx="2">
                  <c:v>7 Info para monitoreo</c:v>
                </c:pt>
                <c:pt idx="3">
                  <c:v>8 Financiamiento</c:v>
                </c:pt>
                <c:pt idx="4">
                  <c:v>12 Incorpora mecanismos para evaluar sus resultados</c:v>
                </c:pt>
                <c:pt idx="5">
                  <c:v>13 Considera mecanismos para su actualización</c:v>
                </c:pt>
              </c:strCache>
            </c:strRef>
          </c:cat>
          <c:val>
            <c:numRef>
              <c:f>Procesos!$C$42:$C$47</c:f>
              <c:numCache>
                <c:formatCode>0%</c:formatCode>
                <c:ptCount val="6"/>
                <c:pt idx="0">
                  <c:v>1</c:v>
                </c:pt>
                <c:pt idx="1">
                  <c:v>0.33333333333333331</c:v>
                </c:pt>
                <c:pt idx="2">
                  <c:v>0.30769230769230771</c:v>
                </c:pt>
                <c:pt idx="3">
                  <c:v>0.45454545454545453</c:v>
                </c:pt>
                <c:pt idx="4">
                  <c:v>0.33333333333333331</c:v>
                </c:pt>
                <c:pt idx="5">
                  <c:v>0.6</c:v>
                </c:pt>
              </c:numCache>
            </c:numRef>
          </c:val>
          <c:extLst>
            <c:ext xmlns:c16="http://schemas.microsoft.com/office/drawing/2014/chart" uri="{C3380CC4-5D6E-409C-BE32-E72D297353CC}">
              <c16:uniqueId val="{00000000-8398-4FDC-8A85-6B9269ADC2C1}"/>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Pluri-escalaridad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24560846846199022"/>
          <c:y val="0.12820785272355775"/>
          <c:w val="0.54951761166840452"/>
          <c:h val="0.77568477017295911"/>
        </c:manualLayout>
      </c:layout>
      <c:radarChart>
        <c:radarStyle val="marker"/>
        <c:varyColors val="0"/>
        <c:ser>
          <c:idx val="0"/>
          <c:order val="0"/>
          <c:spPr>
            <a:ln w="34925" cap="rnd">
              <a:solidFill>
                <a:srgbClr val="FFC000"/>
              </a:solidFill>
              <a:round/>
            </a:ln>
            <a:effectLst/>
          </c:spPr>
          <c:marker>
            <c:symbol val="none"/>
          </c:marker>
          <c:cat>
            <c:strRef>
              <c:f>Procesos!$B$49:$B$52</c:f>
              <c:strCache>
                <c:ptCount val="4"/>
                <c:pt idx="0">
                  <c:v>2 Coordinacion multiescalar</c:v>
                </c:pt>
                <c:pt idx="1">
                  <c:v>6 Considera la diversidad territorial en su implementación</c:v>
                </c:pt>
                <c:pt idx="2">
                  <c:v>11 Territorializa las políticas sectoriales nacionales</c:v>
                </c:pt>
                <c:pt idx="3">
                  <c:v>14 Subsidiaridad</c:v>
                </c:pt>
              </c:strCache>
            </c:strRef>
          </c:cat>
          <c:val>
            <c:numRef>
              <c:f>Procesos!$C$49:$C$52</c:f>
              <c:numCache>
                <c:formatCode>0%</c:formatCode>
                <c:ptCount val="4"/>
                <c:pt idx="0">
                  <c:v>1</c:v>
                </c:pt>
                <c:pt idx="1">
                  <c:v>0.4</c:v>
                </c:pt>
                <c:pt idx="2">
                  <c:v>0.66666666666666663</c:v>
                </c:pt>
                <c:pt idx="3">
                  <c:v>0.66666666666666663</c:v>
                </c:pt>
              </c:numCache>
            </c:numRef>
          </c:val>
          <c:extLst>
            <c:ext xmlns:c16="http://schemas.microsoft.com/office/drawing/2014/chart" uri="{C3380CC4-5D6E-409C-BE32-E72D297353CC}">
              <c16:uniqueId val="{00000000-725C-4DB6-B3EE-4A424F7C3387}"/>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Intersectorialidad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7030A0"/>
              </a:solidFill>
              <a:round/>
            </a:ln>
            <a:effectLst/>
          </c:spPr>
          <c:marker>
            <c:symbol val="none"/>
          </c:marker>
          <c:cat>
            <c:strRef>
              <c:f>Procesos!$B$54:$B$57</c:f>
              <c:strCache>
                <c:ptCount val="4"/>
                <c:pt idx="0">
                  <c:v>3 Coordinación sectorial</c:v>
                </c:pt>
                <c:pt idx="1">
                  <c:v>9 Se articula con el plan nacional de desarrollo</c:v>
                </c:pt>
                <c:pt idx="2">
                  <c:v>10 Variedad de instrumentos</c:v>
                </c:pt>
                <c:pt idx="3">
                  <c:v>1 Declara obj. Reducción desigualdades</c:v>
                </c:pt>
              </c:strCache>
            </c:strRef>
          </c:cat>
          <c:val>
            <c:numRef>
              <c:f>Procesos!$C$54:$C$57</c:f>
              <c:numCache>
                <c:formatCode>0%</c:formatCode>
                <c:ptCount val="4"/>
                <c:pt idx="0">
                  <c:v>0.33333333333333331</c:v>
                </c:pt>
                <c:pt idx="1">
                  <c:v>0.4</c:v>
                </c:pt>
                <c:pt idx="2">
                  <c:v>0.33333333333333331</c:v>
                </c:pt>
                <c:pt idx="3">
                  <c:v>1</c:v>
                </c:pt>
              </c:numCache>
            </c:numRef>
          </c:val>
          <c:extLst>
            <c:ext xmlns:c16="http://schemas.microsoft.com/office/drawing/2014/chart" uri="{C3380CC4-5D6E-409C-BE32-E72D297353CC}">
              <c16:uniqueId val="{00000000-6321-4B84-B983-1FF78904F286}"/>
            </c:ext>
          </c:extLst>
        </c:ser>
        <c:dLbls>
          <c:showLegendKey val="0"/>
          <c:showVal val="0"/>
          <c:showCatName val="0"/>
          <c:showSerName val="0"/>
          <c:showPercent val="0"/>
          <c:showBubbleSize val="0"/>
        </c:dLbls>
        <c:axId val="98095807"/>
        <c:axId val="533492655"/>
      </c:radarChart>
      <c:catAx>
        <c:axId val="9809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33492655"/>
        <c:crosses val="autoZero"/>
        <c:auto val="1"/>
        <c:lblAlgn val="ctr"/>
        <c:lblOffset val="100"/>
        <c:noMultiLvlLbl val="0"/>
      </c:catAx>
      <c:valAx>
        <c:axId val="5334926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9809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tx>
            <c:v>puntero</c:v>
          </c:tx>
          <c:explosion val="23"/>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lumMod val="95000"/>
                  <a:lumOff val="5000"/>
                </a:schemeClr>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Alertas!$J$15:$J$17</c:f>
              <c:numCache>
                <c:formatCode>General</c:formatCode>
                <c:ptCount val="3"/>
                <c:pt idx="0" formatCode="0.00">
                  <c:v>57.148407148407152</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Alertas!$P$15:$P$17</c:f>
              <c:numCache>
                <c:formatCode>General</c:formatCode>
                <c:ptCount val="3"/>
                <c:pt idx="0" formatCode="0.00">
                  <c:v>61.904761904761898</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Alertas!$S$15:$S$17</c:f>
              <c:numCache>
                <c:formatCode>General</c:formatCode>
                <c:ptCount val="3"/>
                <c:pt idx="0" formatCode="0.00">
                  <c:v>68.259518259518259</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32EA-4C04-8354-04D6A8861FE7}"/>
              </c:ext>
            </c:extLst>
          </c:dPt>
          <c:dPt>
            <c:idx val="1"/>
            <c:bubble3D val="0"/>
            <c:spPr>
              <a:solidFill>
                <a:srgbClr val="FFFF00"/>
              </a:solidFill>
              <a:ln w="19050">
                <a:noFill/>
              </a:ln>
              <a:effectLst/>
            </c:spPr>
            <c:extLst>
              <c:ext xmlns:c16="http://schemas.microsoft.com/office/drawing/2014/chart" uri="{C3380CC4-5D6E-409C-BE32-E72D297353CC}">
                <c16:uniqueId val="{00000003-32EA-4C04-8354-04D6A8861FE7}"/>
              </c:ext>
            </c:extLst>
          </c:dPt>
          <c:dPt>
            <c:idx val="2"/>
            <c:bubble3D val="0"/>
            <c:spPr>
              <a:solidFill>
                <a:srgbClr val="00B050"/>
              </a:solidFill>
              <a:ln w="19050">
                <a:noFill/>
              </a:ln>
              <a:effectLst/>
            </c:spPr>
            <c:extLst>
              <c:ext xmlns:c16="http://schemas.microsoft.com/office/drawing/2014/chart" uri="{C3380CC4-5D6E-409C-BE32-E72D297353CC}">
                <c16:uniqueId val="{00000005-32EA-4C04-8354-04D6A8861FE7}"/>
              </c:ext>
            </c:extLst>
          </c:dPt>
          <c:dPt>
            <c:idx val="3"/>
            <c:bubble3D val="0"/>
            <c:spPr>
              <a:noFill/>
              <a:ln w="19050">
                <a:noFill/>
              </a:ln>
              <a:effectLst/>
            </c:spPr>
            <c:extLst>
              <c:ext xmlns:c16="http://schemas.microsoft.com/office/drawing/2014/chart" uri="{C3380CC4-5D6E-409C-BE32-E72D297353CC}">
                <c16:uniqueId val="{00000007-32EA-4C04-8354-04D6A8861F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Alertas!$C$15:$C$18</c:f>
              <c:numCache>
                <c:formatCode>General</c:formatCode>
                <c:ptCount val="4"/>
              </c:numCache>
            </c:numRef>
          </c:cat>
          <c:val>
            <c:numRef>
              <c:f>Alertas!$D$15:$D$18</c:f>
              <c:numCache>
                <c:formatCode>General</c:formatCode>
                <c:ptCount val="4"/>
                <c:pt idx="0">
                  <c:v>33</c:v>
                </c:pt>
                <c:pt idx="1">
                  <c:v>33</c:v>
                </c:pt>
                <c:pt idx="2">
                  <c:v>33</c:v>
                </c:pt>
                <c:pt idx="3">
                  <c:v>99</c:v>
                </c:pt>
              </c:numCache>
            </c:numRef>
          </c:val>
          <c:extLst>
            <c:ext xmlns:c16="http://schemas.microsoft.com/office/drawing/2014/chart" uri="{C3380CC4-5D6E-409C-BE32-E72D297353CC}">
              <c16:uniqueId val="{00000008-32EA-4C04-8354-04D6A8861FE7}"/>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32EA-4C04-8354-04D6A8861F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32EA-4C04-8354-04D6A8861FE7}"/>
              </c:ext>
            </c:extLst>
          </c:dPt>
          <c:dPt>
            <c:idx val="2"/>
            <c:bubble3D val="0"/>
            <c:spPr>
              <a:noFill/>
              <a:ln w="19050">
                <a:noFill/>
              </a:ln>
              <a:effectLst/>
            </c:spPr>
            <c:extLst>
              <c:ext xmlns:c16="http://schemas.microsoft.com/office/drawing/2014/chart" uri="{C3380CC4-5D6E-409C-BE32-E72D297353CC}">
                <c16:uniqueId val="{0000000E-32EA-4C04-8354-04D6A8861FE7}"/>
              </c:ext>
            </c:extLst>
          </c:dPt>
          <c:val>
            <c:numRef>
              <c:f>Alertas!$V$15:$V$17</c:f>
              <c:numCache>
                <c:formatCode>General</c:formatCode>
                <c:ptCount val="3"/>
                <c:pt idx="0" formatCode="0.00">
                  <c:v>64.285714285714292</c:v>
                </c:pt>
                <c:pt idx="1">
                  <c:v>1</c:v>
                </c:pt>
                <c:pt idx="2">
                  <c:v>100</c:v>
                </c:pt>
              </c:numCache>
            </c:numRef>
          </c:val>
          <c:extLst>
            <c:ext xmlns:c16="http://schemas.microsoft.com/office/drawing/2014/chart" uri="{C3380CC4-5D6E-409C-BE32-E72D297353CC}">
              <c16:uniqueId val="{0000000F-32EA-4C04-8354-04D6A8861F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5</xdr:col>
      <xdr:colOff>885824</xdr:colOff>
      <xdr:row>1</xdr:row>
      <xdr:rowOff>95249</xdr:rowOff>
    </xdr:from>
    <xdr:to>
      <xdr:col>5</xdr:col>
      <xdr:colOff>7277099</xdr:colOff>
      <xdr:row>31</xdr:row>
      <xdr:rowOff>66674</xdr:rowOff>
    </xdr:to>
    <xdr:graphicFrame macro="">
      <xdr:nvGraphicFramePr>
        <xdr:cNvPr id="2" name="Chart 1">
          <a:extLst>
            <a:ext uri="{FF2B5EF4-FFF2-40B4-BE49-F238E27FC236}">
              <a16:creationId xmlns:a16="http://schemas.microsoft.com/office/drawing/2014/main" id="{E94E5945-83A1-4365-8985-20B9C27824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767715</xdr:colOff>
      <xdr:row>33</xdr:row>
      <xdr:rowOff>125730</xdr:rowOff>
    </xdr:from>
    <xdr:to>
      <xdr:col>6</xdr:col>
      <xdr:colOff>146685</xdr:colOff>
      <xdr:row>58</xdr:row>
      <xdr:rowOff>118110</xdr:rowOff>
    </xdr:to>
    <xdr:graphicFrame macro="">
      <xdr:nvGraphicFramePr>
        <xdr:cNvPr id="4" name="Chart 3">
          <a:extLst>
            <a:ext uri="{FF2B5EF4-FFF2-40B4-BE49-F238E27FC236}">
              <a16:creationId xmlns:a16="http://schemas.microsoft.com/office/drawing/2014/main" id="{0281CF4A-D079-4549-96D6-C914F053FB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876300</xdr:colOff>
      <xdr:row>62</xdr:row>
      <xdr:rowOff>123825</xdr:rowOff>
    </xdr:from>
    <xdr:to>
      <xdr:col>6</xdr:col>
      <xdr:colOff>255270</xdr:colOff>
      <xdr:row>87</xdr:row>
      <xdr:rowOff>108585</xdr:rowOff>
    </xdr:to>
    <xdr:graphicFrame macro="">
      <xdr:nvGraphicFramePr>
        <xdr:cNvPr id="6" name="Chart 5">
          <a:extLst>
            <a:ext uri="{FF2B5EF4-FFF2-40B4-BE49-F238E27FC236}">
              <a16:creationId xmlns:a16="http://schemas.microsoft.com/office/drawing/2014/main" id="{D3756B31-0464-4145-86C4-982D8AFF2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952500</xdr:colOff>
      <xdr:row>90</xdr:row>
      <xdr:rowOff>85725</xdr:rowOff>
    </xdr:from>
    <xdr:to>
      <xdr:col>6</xdr:col>
      <xdr:colOff>331470</xdr:colOff>
      <xdr:row>116</xdr:row>
      <xdr:rowOff>17145</xdr:rowOff>
    </xdr:to>
    <xdr:graphicFrame macro="">
      <xdr:nvGraphicFramePr>
        <xdr:cNvPr id="7" name="Chart 6">
          <a:extLst>
            <a:ext uri="{FF2B5EF4-FFF2-40B4-BE49-F238E27FC236}">
              <a16:creationId xmlns:a16="http://schemas.microsoft.com/office/drawing/2014/main" id="{5A1E22DB-3093-4C0F-8EAD-893451E3D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944880</xdr:colOff>
      <xdr:row>119</xdr:row>
      <xdr:rowOff>135255</xdr:rowOff>
    </xdr:from>
    <xdr:to>
      <xdr:col>6</xdr:col>
      <xdr:colOff>323850</xdr:colOff>
      <xdr:row>144</xdr:row>
      <xdr:rowOff>127635</xdr:rowOff>
    </xdr:to>
    <xdr:graphicFrame macro="">
      <xdr:nvGraphicFramePr>
        <xdr:cNvPr id="8" name="Chart 7">
          <a:extLst>
            <a:ext uri="{FF2B5EF4-FFF2-40B4-BE49-F238E27FC236}">
              <a16:creationId xmlns:a16="http://schemas.microsoft.com/office/drawing/2014/main" id="{87E06250-D5E6-47E7-AFB6-C6E40E3F8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27</xdr:row>
      <xdr:rowOff>66675</xdr:rowOff>
    </xdr:from>
    <xdr:to>
      <xdr:col>5</xdr:col>
      <xdr:colOff>586425</xdr:colOff>
      <xdr:row>38</xdr:row>
      <xdr:rowOff>131175</xdr:rowOff>
    </xdr:to>
    <xdr:graphicFrame macro="">
      <xdr:nvGraphicFramePr>
        <xdr:cNvPr id="5" name="Chart 4">
          <a:extLst>
            <a:ext uri="{FF2B5EF4-FFF2-40B4-BE49-F238E27FC236}">
              <a16:creationId xmlns:a16="http://schemas.microsoft.com/office/drawing/2014/main" id="{BCD1B9BD-8361-48DE-B25B-838504D32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171450</xdr:rowOff>
    </xdr:from>
    <xdr:to>
      <xdr:col>5</xdr:col>
      <xdr:colOff>586425</xdr:colOff>
      <xdr:row>55</xdr:row>
      <xdr:rowOff>45450</xdr:rowOff>
    </xdr:to>
    <xdr:graphicFrame macro="">
      <xdr:nvGraphicFramePr>
        <xdr:cNvPr id="8" name="Chart 7">
          <a:extLst>
            <a:ext uri="{FF2B5EF4-FFF2-40B4-BE49-F238E27FC236}">
              <a16:creationId xmlns:a16="http://schemas.microsoft.com/office/drawing/2014/main" id="{6DCAB293-5502-4E2F-A881-834F6C478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57150</xdr:rowOff>
    </xdr:from>
    <xdr:to>
      <xdr:col>5</xdr:col>
      <xdr:colOff>586425</xdr:colOff>
      <xdr:row>64</xdr:row>
      <xdr:rowOff>121650</xdr:rowOff>
    </xdr:to>
    <xdr:graphicFrame macro="">
      <xdr:nvGraphicFramePr>
        <xdr:cNvPr id="9" name="Chart 8">
          <a:extLst>
            <a:ext uri="{FF2B5EF4-FFF2-40B4-BE49-F238E27FC236}">
              <a16:creationId xmlns:a16="http://schemas.microsoft.com/office/drawing/2014/main" id="{BB9CDA22-D4B1-4221-9671-8BB836DB1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66675</xdr:rowOff>
    </xdr:from>
    <xdr:to>
      <xdr:col>5</xdr:col>
      <xdr:colOff>586425</xdr:colOff>
      <xdr:row>74</xdr:row>
      <xdr:rowOff>131175</xdr:rowOff>
    </xdr:to>
    <xdr:graphicFrame macro="">
      <xdr:nvGraphicFramePr>
        <xdr:cNvPr id="10" name="Chart 9">
          <a:extLst>
            <a:ext uri="{FF2B5EF4-FFF2-40B4-BE49-F238E27FC236}">
              <a16:creationId xmlns:a16="http://schemas.microsoft.com/office/drawing/2014/main" id="{1089E120-EEC3-428A-B773-23459D26B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73</xdr:row>
      <xdr:rowOff>161925</xdr:rowOff>
    </xdr:from>
    <xdr:to>
      <xdr:col>5</xdr:col>
      <xdr:colOff>586425</xdr:colOff>
      <xdr:row>85</xdr:row>
      <xdr:rowOff>35925</xdr:rowOff>
    </xdr:to>
    <xdr:graphicFrame macro="">
      <xdr:nvGraphicFramePr>
        <xdr:cNvPr id="11" name="Chart 10">
          <a:extLst>
            <a:ext uri="{FF2B5EF4-FFF2-40B4-BE49-F238E27FC236}">
              <a16:creationId xmlns:a16="http://schemas.microsoft.com/office/drawing/2014/main" id="{BEC3DCEF-9263-4C4C-9940-AA67880E8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35</xdr:row>
      <xdr:rowOff>114300</xdr:rowOff>
    </xdr:from>
    <xdr:to>
      <xdr:col>5</xdr:col>
      <xdr:colOff>586425</xdr:colOff>
      <xdr:row>46</xdr:row>
      <xdr:rowOff>178800</xdr:rowOff>
    </xdr:to>
    <xdr:graphicFrame macro="">
      <xdr:nvGraphicFramePr>
        <xdr:cNvPr id="13" name="Chart 12">
          <a:extLst>
            <a:ext uri="{FF2B5EF4-FFF2-40B4-BE49-F238E27FC236}">
              <a16:creationId xmlns:a16="http://schemas.microsoft.com/office/drawing/2014/main" id="{2B40812B-F43F-43F2-B231-4B378B74D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19</xdr:row>
      <xdr:rowOff>57150</xdr:rowOff>
    </xdr:from>
    <xdr:to>
      <xdr:col>5</xdr:col>
      <xdr:colOff>586425</xdr:colOff>
      <xdr:row>30</xdr:row>
      <xdr:rowOff>121650</xdr:rowOff>
    </xdr:to>
    <xdr:graphicFrame macro="">
      <xdr:nvGraphicFramePr>
        <xdr:cNvPr id="14" name="Chart 13">
          <a:extLst>
            <a:ext uri="{FF2B5EF4-FFF2-40B4-BE49-F238E27FC236}">
              <a16:creationId xmlns:a16="http://schemas.microsoft.com/office/drawing/2014/main" id="{6B70FEA6-E2BE-4EC2-BA15-E6DF789C3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3</xdr:row>
      <xdr:rowOff>61912</xdr:rowOff>
    </xdr:from>
    <xdr:to>
      <xdr:col>18</xdr:col>
      <xdr:colOff>419100</xdr:colOff>
      <xdr:row>34</xdr:row>
      <xdr:rowOff>95250</xdr:rowOff>
    </xdr:to>
    <xdr:graphicFrame macro="">
      <xdr:nvGraphicFramePr>
        <xdr:cNvPr id="2" name="Chart 1">
          <a:extLst>
            <a:ext uri="{FF2B5EF4-FFF2-40B4-BE49-F238E27FC236}">
              <a16:creationId xmlns:a16="http://schemas.microsoft.com/office/drawing/2014/main" id="{8773D277-5596-4623-A645-1D5AECAAA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7244715</xdr:colOff>
      <xdr:row>0</xdr:row>
      <xdr:rowOff>0</xdr:rowOff>
    </xdr:from>
    <xdr:to>
      <xdr:col>16</xdr:col>
      <xdr:colOff>527685</xdr:colOff>
      <xdr:row>24</xdr:row>
      <xdr:rowOff>156210</xdr:rowOff>
    </xdr:to>
    <xdr:graphicFrame macro="">
      <xdr:nvGraphicFramePr>
        <xdr:cNvPr id="3" name="Chart 2">
          <a:extLst>
            <a:ext uri="{FF2B5EF4-FFF2-40B4-BE49-F238E27FC236}">
              <a16:creationId xmlns:a16="http://schemas.microsoft.com/office/drawing/2014/main" id="{B991ADFF-100A-4764-9B59-01111BDF0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xdr:colOff>
      <xdr:row>83</xdr:row>
      <xdr:rowOff>68580</xdr:rowOff>
    </xdr:from>
    <xdr:to>
      <xdr:col>5</xdr:col>
      <xdr:colOff>6715125</xdr:colOff>
      <xdr:row>108</xdr:row>
      <xdr:rowOff>60960</xdr:rowOff>
    </xdr:to>
    <xdr:graphicFrame macro="">
      <xdr:nvGraphicFramePr>
        <xdr:cNvPr id="6" name="Chart 5">
          <a:extLst>
            <a:ext uri="{FF2B5EF4-FFF2-40B4-BE49-F238E27FC236}">
              <a16:creationId xmlns:a16="http://schemas.microsoft.com/office/drawing/2014/main" id="{68FD20A3-B96F-480C-82DB-374F5539C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180974</xdr:colOff>
      <xdr:row>23</xdr:row>
      <xdr:rowOff>14287</xdr:rowOff>
    </xdr:from>
    <xdr:to>
      <xdr:col>5</xdr:col>
      <xdr:colOff>6857999</xdr:colOff>
      <xdr:row>43</xdr:row>
      <xdr:rowOff>47625</xdr:rowOff>
    </xdr:to>
    <xdr:graphicFrame macro="">
      <xdr:nvGraphicFramePr>
        <xdr:cNvPr id="8" name="Chart 7">
          <a:extLst>
            <a:ext uri="{FF2B5EF4-FFF2-40B4-BE49-F238E27FC236}">
              <a16:creationId xmlns:a16="http://schemas.microsoft.com/office/drawing/2014/main" id="{BA55939E-73A2-4A89-81C5-517AE5E365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219075</xdr:colOff>
      <xdr:row>44</xdr:row>
      <xdr:rowOff>0</xdr:rowOff>
    </xdr:from>
    <xdr:to>
      <xdr:col>5</xdr:col>
      <xdr:colOff>6896100</xdr:colOff>
      <xdr:row>64</xdr:row>
      <xdr:rowOff>33338</xdr:rowOff>
    </xdr:to>
    <xdr:graphicFrame macro="">
      <xdr:nvGraphicFramePr>
        <xdr:cNvPr id="9" name="Chart 8">
          <a:extLst>
            <a:ext uri="{FF2B5EF4-FFF2-40B4-BE49-F238E27FC236}">
              <a16:creationId xmlns:a16="http://schemas.microsoft.com/office/drawing/2014/main" id="{A30D8E82-0A6C-47E3-981E-C13F00539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xdr:row>
      <xdr:rowOff>0</xdr:rowOff>
    </xdr:from>
    <xdr:to>
      <xdr:col>5</xdr:col>
      <xdr:colOff>6677025</xdr:colOff>
      <xdr:row>21</xdr:row>
      <xdr:rowOff>33338</xdr:rowOff>
    </xdr:to>
    <xdr:graphicFrame macro="">
      <xdr:nvGraphicFramePr>
        <xdr:cNvPr id="11" name="Chart 10">
          <a:extLst>
            <a:ext uri="{FF2B5EF4-FFF2-40B4-BE49-F238E27FC236}">
              <a16:creationId xmlns:a16="http://schemas.microsoft.com/office/drawing/2014/main" id="{04BC8385-244A-4384-9DC3-6CEB4CF39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B0DD6-CA3F-460F-94AF-DCE1340793F7}">
  <dimension ref="A1:L112"/>
  <sheetViews>
    <sheetView tabSelected="1" workbookViewId="0">
      <selection activeCell="B1" sqref="B1"/>
    </sheetView>
  </sheetViews>
  <sheetFormatPr defaultRowHeight="15" x14ac:dyDescent="0.25"/>
  <cols>
    <col min="1" max="1" width="2.7109375" bestFit="1" customWidth="1"/>
    <col min="2" max="2" width="43.42578125" customWidth="1"/>
    <col min="3" max="3" width="17.5703125" bestFit="1" customWidth="1"/>
    <col min="4" max="4" width="7.5703125" style="4" customWidth="1"/>
    <col min="5" max="5" width="4" style="4" bestFit="1" customWidth="1"/>
    <col min="6" max="6" width="5.7109375" style="8" bestFit="1" customWidth="1"/>
    <col min="7" max="7" width="129.28515625" style="19" customWidth="1"/>
    <col min="8" max="8" width="4.85546875" customWidth="1"/>
    <col min="12" max="12" width="9.140625" style="10"/>
  </cols>
  <sheetData>
    <row r="1" spans="1:12" x14ac:dyDescent="0.25">
      <c r="A1" t="s">
        <v>0</v>
      </c>
      <c r="B1" s="1" t="s">
        <v>1</v>
      </c>
      <c r="C1" s="1" t="s">
        <v>19</v>
      </c>
      <c r="D1" s="3" t="s">
        <v>24</v>
      </c>
      <c r="E1" s="3"/>
      <c r="F1" s="7" t="s">
        <v>45</v>
      </c>
      <c r="G1" s="9" t="s">
        <v>25</v>
      </c>
      <c r="H1" s="6" t="s">
        <v>106</v>
      </c>
      <c r="I1" s="5" t="s">
        <v>102</v>
      </c>
      <c r="J1" s="5" t="s">
        <v>103</v>
      </c>
      <c r="K1" s="5" t="s">
        <v>104</v>
      </c>
      <c r="L1" s="12" t="s">
        <v>105</v>
      </c>
    </row>
    <row r="2" spans="1:12" x14ac:dyDescent="0.25">
      <c r="B2" s="69" t="s">
        <v>18</v>
      </c>
      <c r="C2" s="72" t="s">
        <v>21</v>
      </c>
      <c r="D2" s="60"/>
      <c r="E2" s="22">
        <v>1</v>
      </c>
      <c r="F2" s="2" t="s">
        <v>175</v>
      </c>
      <c r="G2" s="14" t="s">
        <v>26</v>
      </c>
      <c r="H2" s="66"/>
      <c r="I2" s="47">
        <v>0</v>
      </c>
      <c r="J2" s="47">
        <v>3</v>
      </c>
      <c r="K2" s="47">
        <f>COUNTIF(F2:F4,"x")</f>
        <v>3</v>
      </c>
      <c r="L2" s="50">
        <f>+K2/J2</f>
        <v>1</v>
      </c>
    </row>
    <row r="3" spans="1:12" x14ac:dyDescent="0.25">
      <c r="B3" s="70"/>
      <c r="C3" s="73"/>
      <c r="D3" s="61"/>
      <c r="E3" s="22">
        <v>2</v>
      </c>
      <c r="F3" s="2" t="s">
        <v>175</v>
      </c>
      <c r="G3" s="14" t="s">
        <v>49</v>
      </c>
      <c r="H3" s="66"/>
      <c r="I3" s="47"/>
      <c r="J3" s="47"/>
      <c r="K3" s="47"/>
      <c r="L3" s="50"/>
    </row>
    <row r="4" spans="1:12" x14ac:dyDescent="0.25">
      <c r="B4" s="71"/>
      <c r="C4" s="74"/>
      <c r="D4" s="62"/>
      <c r="E4" s="22">
        <v>3</v>
      </c>
      <c r="F4" s="25" t="s">
        <v>175</v>
      </c>
      <c r="G4" s="14" t="s">
        <v>118</v>
      </c>
      <c r="H4" s="66"/>
      <c r="I4" s="47"/>
      <c r="J4" s="47"/>
      <c r="K4" s="47"/>
      <c r="L4" s="50"/>
    </row>
    <row r="5" spans="1:12" x14ac:dyDescent="0.25">
      <c r="B5" s="68" t="s">
        <v>17</v>
      </c>
      <c r="C5" s="48" t="s">
        <v>22</v>
      </c>
      <c r="D5" s="67"/>
      <c r="E5" s="22">
        <v>4</v>
      </c>
      <c r="F5" s="25" t="s">
        <v>175</v>
      </c>
      <c r="G5" s="13" t="s">
        <v>107</v>
      </c>
      <c r="H5" s="66"/>
      <c r="I5" s="47">
        <v>0</v>
      </c>
      <c r="J5" s="47">
        <v>4</v>
      </c>
      <c r="K5" s="47">
        <f>COUNTIF(F5:F8,"x")</f>
        <v>4</v>
      </c>
      <c r="L5" s="50">
        <f>+K5/J5</f>
        <v>1</v>
      </c>
    </row>
    <row r="6" spans="1:12" x14ac:dyDescent="0.25">
      <c r="B6" s="68"/>
      <c r="C6" s="48"/>
      <c r="D6" s="67"/>
      <c r="E6" s="22">
        <v>5</v>
      </c>
      <c r="F6" s="25" t="s">
        <v>175</v>
      </c>
      <c r="G6" s="13" t="s">
        <v>122</v>
      </c>
      <c r="H6" s="66"/>
      <c r="I6" s="47"/>
      <c r="J6" s="47"/>
      <c r="K6" s="47"/>
      <c r="L6" s="50"/>
    </row>
    <row r="7" spans="1:12" x14ac:dyDescent="0.25">
      <c r="B7" s="68"/>
      <c r="C7" s="48"/>
      <c r="D7" s="67"/>
      <c r="E7" s="22">
        <v>6</v>
      </c>
      <c r="F7" s="25" t="s">
        <v>175</v>
      </c>
      <c r="G7" s="13" t="s">
        <v>123</v>
      </c>
      <c r="H7" s="66"/>
      <c r="I7" s="47"/>
      <c r="J7" s="47"/>
      <c r="K7" s="47"/>
      <c r="L7" s="50"/>
    </row>
    <row r="8" spans="1:12" x14ac:dyDescent="0.25">
      <c r="B8" s="68"/>
      <c r="C8" s="48"/>
      <c r="D8" s="67"/>
      <c r="E8" s="22">
        <v>7</v>
      </c>
      <c r="F8" s="25" t="s">
        <v>175</v>
      </c>
      <c r="G8" s="13" t="s">
        <v>124</v>
      </c>
      <c r="H8" s="66"/>
      <c r="I8" s="47"/>
      <c r="J8" s="47"/>
      <c r="K8" s="47"/>
      <c r="L8" s="50"/>
    </row>
    <row r="9" spans="1:12" x14ac:dyDescent="0.25">
      <c r="B9" s="68" t="s">
        <v>7</v>
      </c>
      <c r="C9" s="48" t="s">
        <v>21</v>
      </c>
      <c r="D9" s="67"/>
      <c r="E9" s="22">
        <v>8</v>
      </c>
      <c r="F9" s="25"/>
      <c r="G9" s="14" t="s">
        <v>30</v>
      </c>
      <c r="H9" s="66"/>
      <c r="I9" s="47">
        <v>0</v>
      </c>
      <c r="J9" s="47">
        <v>6</v>
      </c>
      <c r="K9" s="47">
        <f>COUNTIF(F9:F14,"x")</f>
        <v>2</v>
      </c>
      <c r="L9" s="50">
        <f>+K9/J9</f>
        <v>0.33333333333333331</v>
      </c>
    </row>
    <row r="10" spans="1:12" x14ac:dyDescent="0.25">
      <c r="B10" s="68"/>
      <c r="C10" s="48"/>
      <c r="D10" s="67"/>
      <c r="E10" s="22">
        <v>9</v>
      </c>
      <c r="F10" s="25"/>
      <c r="G10" s="14" t="s">
        <v>98</v>
      </c>
      <c r="H10" s="66"/>
      <c r="I10" s="47"/>
      <c r="J10" s="47"/>
      <c r="K10" s="47"/>
      <c r="L10" s="50"/>
    </row>
    <row r="11" spans="1:12" x14ac:dyDescent="0.25">
      <c r="B11" s="68"/>
      <c r="C11" s="48"/>
      <c r="D11" s="67"/>
      <c r="E11" s="22">
        <v>10</v>
      </c>
      <c r="F11" s="25" t="s">
        <v>175</v>
      </c>
      <c r="G11" s="14" t="s">
        <v>31</v>
      </c>
      <c r="H11" s="66"/>
      <c r="I11" s="47"/>
      <c r="J11" s="47"/>
      <c r="K11" s="47"/>
      <c r="L11" s="50"/>
    </row>
    <row r="12" spans="1:12" x14ac:dyDescent="0.25">
      <c r="B12" s="68"/>
      <c r="C12" s="48"/>
      <c r="D12" s="67"/>
      <c r="E12" s="22">
        <v>11</v>
      </c>
      <c r="F12" s="25" t="s">
        <v>175</v>
      </c>
      <c r="G12" s="14" t="s">
        <v>32</v>
      </c>
      <c r="H12" s="47"/>
      <c r="I12" s="47"/>
      <c r="J12" s="47"/>
      <c r="K12" s="47"/>
      <c r="L12" s="50"/>
    </row>
    <row r="13" spans="1:12" x14ac:dyDescent="0.25">
      <c r="B13" s="68"/>
      <c r="C13" s="48"/>
      <c r="D13" s="67"/>
      <c r="E13" s="22">
        <v>12</v>
      </c>
      <c r="F13" s="25"/>
      <c r="G13" s="14" t="s">
        <v>33</v>
      </c>
      <c r="H13" s="47"/>
      <c r="I13" s="47"/>
      <c r="J13" s="47"/>
      <c r="K13" s="47"/>
      <c r="L13" s="50"/>
    </row>
    <row r="14" spans="1:12" x14ac:dyDescent="0.25">
      <c r="B14" s="68"/>
      <c r="C14" s="48"/>
      <c r="D14" s="67"/>
      <c r="E14" s="22">
        <v>13</v>
      </c>
      <c r="F14" s="25"/>
      <c r="G14" s="14" t="s">
        <v>34</v>
      </c>
      <c r="H14" s="47"/>
      <c r="I14" s="47"/>
      <c r="J14" s="47"/>
      <c r="K14" s="47"/>
      <c r="L14" s="50"/>
    </row>
    <row r="15" spans="1:12" x14ac:dyDescent="0.25">
      <c r="B15" s="68" t="s">
        <v>2</v>
      </c>
      <c r="C15" s="48" t="s">
        <v>20</v>
      </c>
      <c r="D15" s="52"/>
      <c r="E15" s="22">
        <v>14</v>
      </c>
      <c r="F15" s="25"/>
      <c r="G15" s="15" t="s">
        <v>46</v>
      </c>
      <c r="H15" s="58"/>
      <c r="I15" s="47">
        <v>0</v>
      </c>
      <c r="J15" s="47">
        <v>3</v>
      </c>
      <c r="K15" s="47">
        <f>COUNTIF(F15:F17,"x")</f>
        <v>1</v>
      </c>
      <c r="L15" s="50">
        <f>+K15/J15</f>
        <v>0.33333333333333331</v>
      </c>
    </row>
    <row r="16" spans="1:12" x14ac:dyDescent="0.25">
      <c r="B16" s="68"/>
      <c r="C16" s="48"/>
      <c r="D16" s="53"/>
      <c r="E16" s="22">
        <v>15</v>
      </c>
      <c r="F16" s="25"/>
      <c r="G16" s="15" t="s">
        <v>47</v>
      </c>
      <c r="H16" s="58"/>
      <c r="I16" s="47"/>
      <c r="J16" s="47"/>
      <c r="K16" s="47"/>
      <c r="L16" s="50"/>
    </row>
    <row r="17" spans="2:12" x14ac:dyDescent="0.25">
      <c r="B17" s="68"/>
      <c r="C17" s="48"/>
      <c r="D17" s="54"/>
      <c r="E17" s="22">
        <v>16</v>
      </c>
      <c r="F17" s="38" t="s">
        <v>175</v>
      </c>
      <c r="G17" s="15" t="s">
        <v>48</v>
      </c>
      <c r="H17" s="58"/>
      <c r="I17" s="47"/>
      <c r="J17" s="47"/>
      <c r="K17" s="47"/>
      <c r="L17" s="50"/>
    </row>
    <row r="18" spans="2:12" x14ac:dyDescent="0.25">
      <c r="B18" s="68" t="s">
        <v>13</v>
      </c>
      <c r="C18" s="48" t="s">
        <v>23</v>
      </c>
      <c r="D18" s="52"/>
      <c r="E18" s="22">
        <v>17</v>
      </c>
      <c r="F18" s="38" t="s">
        <v>175</v>
      </c>
      <c r="G18" s="16" t="s">
        <v>95</v>
      </c>
      <c r="H18" s="47"/>
      <c r="I18" s="47">
        <v>0</v>
      </c>
      <c r="J18" s="47">
        <v>7</v>
      </c>
      <c r="K18" s="47">
        <f>COUNTIF(F18:F24,"x")</f>
        <v>3</v>
      </c>
      <c r="L18" s="50">
        <f>+K18/J18</f>
        <v>0.42857142857142855</v>
      </c>
    </row>
    <row r="19" spans="2:12" x14ac:dyDescent="0.25">
      <c r="B19" s="68"/>
      <c r="C19" s="48"/>
      <c r="D19" s="53"/>
      <c r="E19" s="22">
        <v>18</v>
      </c>
      <c r="F19" s="38" t="s">
        <v>175</v>
      </c>
      <c r="G19" s="16" t="s">
        <v>40</v>
      </c>
      <c r="H19" s="47"/>
      <c r="I19" s="47"/>
      <c r="J19" s="47"/>
      <c r="K19" s="47"/>
      <c r="L19" s="50"/>
    </row>
    <row r="20" spans="2:12" x14ac:dyDescent="0.25">
      <c r="B20" s="68"/>
      <c r="C20" s="48"/>
      <c r="D20" s="53"/>
      <c r="E20" s="22">
        <v>19</v>
      </c>
      <c r="F20" s="38" t="s">
        <v>175</v>
      </c>
      <c r="G20" s="16" t="s">
        <v>37</v>
      </c>
      <c r="H20" s="47"/>
      <c r="I20" s="47"/>
      <c r="J20" s="47"/>
      <c r="K20" s="47"/>
      <c r="L20" s="50"/>
    </row>
    <row r="21" spans="2:12" x14ac:dyDescent="0.25">
      <c r="B21" s="68"/>
      <c r="C21" s="48"/>
      <c r="D21" s="53"/>
      <c r="E21" s="22">
        <v>20</v>
      </c>
      <c r="F21" s="25"/>
      <c r="G21" s="16" t="s">
        <v>108</v>
      </c>
      <c r="H21" s="47"/>
      <c r="I21" s="47"/>
      <c r="J21" s="47"/>
      <c r="K21" s="47"/>
      <c r="L21" s="50"/>
    </row>
    <row r="22" spans="2:12" x14ac:dyDescent="0.25">
      <c r="B22" s="68"/>
      <c r="C22" s="48"/>
      <c r="D22" s="53"/>
      <c r="E22" s="22">
        <v>21</v>
      </c>
      <c r="F22" s="25"/>
      <c r="G22" s="16" t="s">
        <v>38</v>
      </c>
      <c r="H22" s="47"/>
      <c r="I22" s="47"/>
      <c r="J22" s="47"/>
      <c r="K22" s="47"/>
      <c r="L22" s="50"/>
    </row>
    <row r="23" spans="2:12" x14ac:dyDescent="0.25">
      <c r="B23" s="68"/>
      <c r="C23" s="48"/>
      <c r="D23" s="53"/>
      <c r="E23" s="22">
        <v>22</v>
      </c>
      <c r="F23" s="25"/>
      <c r="G23" s="16" t="s">
        <v>39</v>
      </c>
      <c r="H23" s="47"/>
      <c r="I23" s="47"/>
      <c r="J23" s="47"/>
      <c r="K23" s="47"/>
      <c r="L23" s="50"/>
    </row>
    <row r="24" spans="2:12" x14ac:dyDescent="0.25">
      <c r="B24" s="68"/>
      <c r="C24" s="48"/>
      <c r="D24" s="54"/>
      <c r="E24" s="22">
        <v>23</v>
      </c>
      <c r="F24" s="25"/>
      <c r="G24" s="16" t="s">
        <v>125</v>
      </c>
      <c r="H24" s="47"/>
      <c r="I24" s="47"/>
      <c r="J24" s="47"/>
      <c r="K24" s="47"/>
      <c r="L24" s="50"/>
    </row>
    <row r="25" spans="2:12" x14ac:dyDescent="0.25">
      <c r="B25" s="68" t="s">
        <v>10</v>
      </c>
      <c r="C25" s="48" t="s">
        <v>22</v>
      </c>
      <c r="D25" s="67"/>
      <c r="E25" s="22">
        <v>24</v>
      </c>
      <c r="F25" s="25"/>
      <c r="G25" s="17" t="s">
        <v>62</v>
      </c>
      <c r="H25" s="56"/>
      <c r="I25" s="49">
        <v>0</v>
      </c>
      <c r="J25" s="47">
        <v>5</v>
      </c>
      <c r="K25" s="47">
        <f>COUNTIF(F25:F29,"x")</f>
        <v>2</v>
      </c>
      <c r="L25" s="50">
        <f>+K25/J25</f>
        <v>0.4</v>
      </c>
    </row>
    <row r="26" spans="2:12" x14ac:dyDescent="0.25">
      <c r="B26" s="68"/>
      <c r="C26" s="48"/>
      <c r="D26" s="67"/>
      <c r="E26" s="22">
        <v>25</v>
      </c>
      <c r="F26" s="25" t="s">
        <v>175</v>
      </c>
      <c r="G26" s="17" t="s">
        <v>80</v>
      </c>
      <c r="H26" s="56"/>
      <c r="I26" s="49"/>
      <c r="J26" s="47"/>
      <c r="K26" s="47"/>
      <c r="L26" s="50"/>
    </row>
    <row r="27" spans="2:12" x14ac:dyDescent="0.25">
      <c r="B27" s="68"/>
      <c r="C27" s="48"/>
      <c r="D27" s="67"/>
      <c r="E27" s="22">
        <v>26</v>
      </c>
      <c r="F27" s="25" t="s">
        <v>175</v>
      </c>
      <c r="G27" s="17" t="s">
        <v>79</v>
      </c>
      <c r="H27" s="56"/>
      <c r="I27" s="49"/>
      <c r="J27" s="47"/>
      <c r="K27" s="47"/>
      <c r="L27" s="50"/>
    </row>
    <row r="28" spans="2:12" x14ac:dyDescent="0.25">
      <c r="B28" s="68"/>
      <c r="C28" s="48"/>
      <c r="D28" s="67"/>
      <c r="E28" s="22">
        <v>27</v>
      </c>
      <c r="F28" s="25"/>
      <c r="G28" s="17" t="s">
        <v>126</v>
      </c>
      <c r="H28" s="56"/>
      <c r="I28" s="49"/>
      <c r="J28" s="47"/>
      <c r="K28" s="47"/>
      <c r="L28" s="50"/>
    </row>
    <row r="29" spans="2:12" x14ac:dyDescent="0.25">
      <c r="B29" s="68"/>
      <c r="C29" s="48"/>
      <c r="D29" s="67"/>
      <c r="E29" s="22">
        <v>28</v>
      </c>
      <c r="F29" s="25"/>
      <c r="G29" s="17" t="s">
        <v>76</v>
      </c>
      <c r="H29" s="56"/>
      <c r="I29" s="49"/>
      <c r="J29" s="47"/>
      <c r="K29" s="47"/>
      <c r="L29" s="50"/>
    </row>
    <row r="30" spans="2:12" x14ac:dyDescent="0.25">
      <c r="B30" s="68" t="s">
        <v>3</v>
      </c>
      <c r="C30" s="48" t="s">
        <v>20</v>
      </c>
      <c r="D30" s="67"/>
      <c r="E30" s="22">
        <v>29</v>
      </c>
      <c r="F30" s="25"/>
      <c r="G30" s="17" t="s">
        <v>50</v>
      </c>
      <c r="H30" s="56"/>
      <c r="I30" s="44">
        <v>0</v>
      </c>
      <c r="J30" s="60">
        <v>13</v>
      </c>
      <c r="K30" s="60">
        <f>COUNTIF(F30:F42,"x")</f>
        <v>4</v>
      </c>
      <c r="L30" s="63">
        <f>+K30/J30</f>
        <v>0.30769230769230771</v>
      </c>
    </row>
    <row r="31" spans="2:12" x14ac:dyDescent="0.25">
      <c r="B31" s="68"/>
      <c r="C31" s="48"/>
      <c r="D31" s="67"/>
      <c r="E31" s="22">
        <v>30</v>
      </c>
      <c r="F31" s="25" t="s">
        <v>175</v>
      </c>
      <c r="G31" s="17" t="s">
        <v>51</v>
      </c>
      <c r="H31" s="56"/>
      <c r="I31" s="45"/>
      <c r="J31" s="61"/>
      <c r="K31" s="61"/>
      <c r="L31" s="64"/>
    </row>
    <row r="32" spans="2:12" x14ac:dyDescent="0.25">
      <c r="B32" s="68"/>
      <c r="C32" s="48"/>
      <c r="D32" s="67"/>
      <c r="E32" s="22">
        <v>31</v>
      </c>
      <c r="F32" s="25"/>
      <c r="G32" s="17" t="s">
        <v>52</v>
      </c>
      <c r="H32" s="56"/>
      <c r="I32" s="45"/>
      <c r="J32" s="61"/>
      <c r="K32" s="61"/>
      <c r="L32" s="64"/>
    </row>
    <row r="33" spans="2:12" x14ac:dyDescent="0.25">
      <c r="B33" s="68"/>
      <c r="C33" s="48"/>
      <c r="D33" s="67"/>
      <c r="E33" s="22">
        <v>32</v>
      </c>
      <c r="F33" s="25"/>
      <c r="G33" s="17" t="s">
        <v>53</v>
      </c>
      <c r="H33" s="56"/>
      <c r="I33" s="45"/>
      <c r="J33" s="61"/>
      <c r="K33" s="61"/>
      <c r="L33" s="64"/>
    </row>
    <row r="34" spans="2:12" x14ac:dyDescent="0.25">
      <c r="B34" s="68"/>
      <c r="C34" s="48"/>
      <c r="D34" s="67"/>
      <c r="E34" s="22">
        <v>33</v>
      </c>
      <c r="F34" s="25"/>
      <c r="G34" s="14" t="s">
        <v>56</v>
      </c>
      <c r="H34" s="56"/>
      <c r="I34" s="45"/>
      <c r="J34" s="61"/>
      <c r="K34" s="61"/>
      <c r="L34" s="64"/>
    </row>
    <row r="35" spans="2:12" x14ac:dyDescent="0.25">
      <c r="B35" s="68"/>
      <c r="C35" s="48"/>
      <c r="D35" s="67"/>
      <c r="E35" s="22">
        <v>34</v>
      </c>
      <c r="F35" s="25"/>
      <c r="G35" s="14" t="s">
        <v>73</v>
      </c>
      <c r="H35" s="56"/>
      <c r="I35" s="45"/>
      <c r="J35" s="61"/>
      <c r="K35" s="61"/>
      <c r="L35" s="64"/>
    </row>
    <row r="36" spans="2:12" x14ac:dyDescent="0.25">
      <c r="B36" s="68"/>
      <c r="C36" s="48"/>
      <c r="D36" s="67"/>
      <c r="E36" s="22">
        <v>35</v>
      </c>
      <c r="F36" s="25"/>
      <c r="G36" s="14" t="s">
        <v>74</v>
      </c>
      <c r="H36" s="56"/>
      <c r="I36" s="45"/>
      <c r="J36" s="61"/>
      <c r="K36" s="61"/>
      <c r="L36" s="64"/>
    </row>
    <row r="37" spans="2:12" x14ac:dyDescent="0.25">
      <c r="B37" s="68"/>
      <c r="C37" s="48"/>
      <c r="D37" s="67"/>
      <c r="E37" s="22">
        <v>36</v>
      </c>
      <c r="F37" s="25"/>
      <c r="G37" s="14" t="s">
        <v>75</v>
      </c>
      <c r="H37" s="56"/>
      <c r="I37" s="45"/>
      <c r="J37" s="61"/>
      <c r="K37" s="61"/>
      <c r="L37" s="64"/>
    </row>
    <row r="38" spans="2:12" x14ac:dyDescent="0.25">
      <c r="B38" s="68"/>
      <c r="C38" s="48"/>
      <c r="D38" s="67"/>
      <c r="E38" s="22">
        <v>37</v>
      </c>
      <c r="F38" s="25"/>
      <c r="G38" s="14" t="s">
        <v>57</v>
      </c>
      <c r="H38" s="56"/>
      <c r="I38" s="45"/>
      <c r="J38" s="61"/>
      <c r="K38" s="61"/>
      <c r="L38" s="64"/>
    </row>
    <row r="39" spans="2:12" x14ac:dyDescent="0.25">
      <c r="B39" s="68"/>
      <c r="C39" s="48"/>
      <c r="D39" s="67"/>
      <c r="E39" s="22">
        <v>38</v>
      </c>
      <c r="F39" s="25"/>
      <c r="G39" s="14" t="s">
        <v>58</v>
      </c>
      <c r="H39" s="56"/>
      <c r="I39" s="45"/>
      <c r="J39" s="61"/>
      <c r="K39" s="61"/>
      <c r="L39" s="64"/>
    </row>
    <row r="40" spans="2:12" x14ac:dyDescent="0.25">
      <c r="B40" s="68"/>
      <c r="C40" s="48"/>
      <c r="D40" s="67"/>
      <c r="E40" s="22">
        <v>39</v>
      </c>
      <c r="F40" s="38" t="s">
        <v>175</v>
      </c>
      <c r="G40" s="14" t="s">
        <v>59</v>
      </c>
      <c r="H40" s="56"/>
      <c r="I40" s="45"/>
      <c r="J40" s="61"/>
      <c r="K40" s="61"/>
      <c r="L40" s="64"/>
    </row>
    <row r="41" spans="2:12" x14ac:dyDescent="0.25">
      <c r="B41" s="68"/>
      <c r="C41" s="48"/>
      <c r="D41" s="67"/>
      <c r="E41" s="22">
        <v>40</v>
      </c>
      <c r="F41" s="38" t="s">
        <v>175</v>
      </c>
      <c r="G41" s="14" t="s">
        <v>60</v>
      </c>
      <c r="H41" s="56"/>
      <c r="I41" s="45"/>
      <c r="J41" s="61"/>
      <c r="K41" s="61"/>
      <c r="L41" s="64"/>
    </row>
    <row r="42" spans="2:12" x14ac:dyDescent="0.25">
      <c r="B42" s="68"/>
      <c r="C42" s="48"/>
      <c r="D42" s="67"/>
      <c r="E42" s="22">
        <v>41</v>
      </c>
      <c r="F42" s="38" t="s">
        <v>175</v>
      </c>
      <c r="G42" s="14" t="s">
        <v>61</v>
      </c>
      <c r="H42" s="56"/>
      <c r="I42" s="46"/>
      <c r="J42" s="62"/>
      <c r="K42" s="62"/>
      <c r="L42" s="65"/>
    </row>
    <row r="43" spans="2:12" x14ac:dyDescent="0.25">
      <c r="B43" s="68" t="s">
        <v>4</v>
      </c>
      <c r="C43" s="48" t="s">
        <v>20</v>
      </c>
      <c r="D43" s="67"/>
      <c r="E43" s="22">
        <v>42</v>
      </c>
      <c r="F43" s="38" t="s">
        <v>175</v>
      </c>
      <c r="G43" s="15" t="s">
        <v>81</v>
      </c>
      <c r="H43" s="58"/>
      <c r="I43" s="49"/>
      <c r="J43" s="47">
        <v>11</v>
      </c>
      <c r="K43" s="47">
        <f>COUNTIF(F43:F53,"x")</f>
        <v>5</v>
      </c>
      <c r="L43" s="50">
        <f>+K43/J43</f>
        <v>0.45454545454545453</v>
      </c>
    </row>
    <row r="44" spans="2:12" x14ac:dyDescent="0.25">
      <c r="B44" s="68"/>
      <c r="C44" s="48"/>
      <c r="D44" s="67"/>
      <c r="E44" s="22">
        <v>43</v>
      </c>
      <c r="F44" s="25"/>
      <c r="G44" s="15" t="s">
        <v>82</v>
      </c>
      <c r="H44" s="58"/>
      <c r="I44" s="49"/>
      <c r="J44" s="47"/>
      <c r="K44" s="47"/>
      <c r="L44" s="50"/>
    </row>
    <row r="45" spans="2:12" x14ac:dyDescent="0.25">
      <c r="B45" s="68"/>
      <c r="C45" s="48"/>
      <c r="D45" s="67"/>
      <c r="E45" s="22">
        <v>44</v>
      </c>
      <c r="F45" s="25"/>
      <c r="G45" s="15" t="s">
        <v>83</v>
      </c>
      <c r="H45" s="58"/>
      <c r="I45" s="49"/>
      <c r="J45" s="47"/>
      <c r="K45" s="47"/>
      <c r="L45" s="50"/>
    </row>
    <row r="46" spans="2:12" x14ac:dyDescent="0.25">
      <c r="B46" s="68"/>
      <c r="C46" s="48"/>
      <c r="D46" s="67"/>
      <c r="E46" s="22">
        <v>45</v>
      </c>
      <c r="F46" s="25"/>
      <c r="G46" s="14" t="s">
        <v>84</v>
      </c>
      <c r="H46" s="58"/>
      <c r="I46" s="49"/>
      <c r="J46" s="47"/>
      <c r="K46" s="47"/>
      <c r="L46" s="50"/>
    </row>
    <row r="47" spans="2:12" x14ac:dyDescent="0.25">
      <c r="B47" s="68"/>
      <c r="C47" s="48"/>
      <c r="D47" s="67"/>
      <c r="E47" s="22">
        <v>46</v>
      </c>
      <c r="F47" s="25"/>
      <c r="G47" s="14" t="s">
        <v>85</v>
      </c>
      <c r="H47" s="58"/>
      <c r="I47" s="49"/>
      <c r="J47" s="47"/>
      <c r="K47" s="47"/>
      <c r="L47" s="50"/>
    </row>
    <row r="48" spans="2:12" x14ac:dyDescent="0.25">
      <c r="B48" s="68"/>
      <c r="C48" s="48"/>
      <c r="D48" s="67"/>
      <c r="E48" s="22">
        <v>47</v>
      </c>
      <c r="F48" s="25"/>
      <c r="G48" s="14" t="s">
        <v>86</v>
      </c>
      <c r="H48" s="58"/>
      <c r="I48" s="49"/>
      <c r="J48" s="47"/>
      <c r="K48" s="47"/>
      <c r="L48" s="50"/>
    </row>
    <row r="49" spans="2:12" x14ac:dyDescent="0.25">
      <c r="B49" s="68"/>
      <c r="C49" s="48"/>
      <c r="D49" s="67"/>
      <c r="E49" s="22">
        <v>48</v>
      </c>
      <c r="F49" s="25"/>
      <c r="G49" s="14" t="s">
        <v>89</v>
      </c>
      <c r="H49" s="58"/>
      <c r="I49" s="49"/>
      <c r="J49" s="47"/>
      <c r="K49" s="47"/>
      <c r="L49" s="50"/>
    </row>
    <row r="50" spans="2:12" x14ac:dyDescent="0.25">
      <c r="B50" s="68"/>
      <c r="C50" s="48"/>
      <c r="D50" s="67"/>
      <c r="E50" s="22">
        <v>49</v>
      </c>
      <c r="F50" s="38" t="s">
        <v>175</v>
      </c>
      <c r="G50" s="14" t="s">
        <v>88</v>
      </c>
      <c r="H50" s="58"/>
      <c r="I50" s="49"/>
      <c r="J50" s="47"/>
      <c r="K50" s="47"/>
      <c r="L50" s="50"/>
    </row>
    <row r="51" spans="2:12" x14ac:dyDescent="0.25">
      <c r="B51" s="68"/>
      <c r="C51" s="48"/>
      <c r="D51" s="67"/>
      <c r="E51" s="22">
        <v>50</v>
      </c>
      <c r="F51" s="38" t="s">
        <v>175</v>
      </c>
      <c r="G51" s="14" t="s">
        <v>87</v>
      </c>
      <c r="H51" s="58"/>
      <c r="I51" s="49"/>
      <c r="J51" s="47"/>
      <c r="K51" s="47"/>
      <c r="L51" s="50"/>
    </row>
    <row r="52" spans="2:12" x14ac:dyDescent="0.25">
      <c r="B52" s="68"/>
      <c r="C52" s="48"/>
      <c r="D52" s="67"/>
      <c r="E52" s="22">
        <v>51</v>
      </c>
      <c r="F52" s="38" t="s">
        <v>175</v>
      </c>
      <c r="G52" s="15" t="s">
        <v>90</v>
      </c>
      <c r="H52" s="58"/>
      <c r="I52" s="49"/>
      <c r="J52" s="47"/>
      <c r="K52" s="47"/>
      <c r="L52" s="50"/>
    </row>
    <row r="53" spans="2:12" x14ac:dyDescent="0.25">
      <c r="B53" s="68"/>
      <c r="C53" s="48"/>
      <c r="D53" s="67"/>
      <c r="E53" s="22">
        <v>52</v>
      </c>
      <c r="F53" s="38" t="s">
        <v>175</v>
      </c>
      <c r="G53" s="15" t="s">
        <v>91</v>
      </c>
      <c r="H53" s="58"/>
      <c r="I53" s="49"/>
      <c r="J53" s="47"/>
      <c r="K53" s="47"/>
      <c r="L53" s="50"/>
    </row>
    <row r="54" spans="2:12" x14ac:dyDescent="0.25">
      <c r="B54" s="68" t="s">
        <v>8</v>
      </c>
      <c r="C54" s="48" t="s">
        <v>21</v>
      </c>
      <c r="D54" s="52"/>
      <c r="E54" s="22">
        <v>53</v>
      </c>
      <c r="F54" s="25"/>
      <c r="G54" s="14" t="s">
        <v>63</v>
      </c>
      <c r="H54" s="49"/>
      <c r="I54" s="49"/>
      <c r="J54" s="47">
        <v>5</v>
      </c>
      <c r="K54" s="47">
        <f>COUNTIF(F54:F58,"x")</f>
        <v>2</v>
      </c>
      <c r="L54" s="50">
        <f>+K54/J54</f>
        <v>0.4</v>
      </c>
    </row>
    <row r="55" spans="2:12" x14ac:dyDescent="0.25">
      <c r="B55" s="68"/>
      <c r="C55" s="48"/>
      <c r="D55" s="53"/>
      <c r="E55" s="22">
        <v>54</v>
      </c>
      <c r="F55" s="25" t="s">
        <v>175</v>
      </c>
      <c r="G55" s="14" t="s">
        <v>64</v>
      </c>
      <c r="H55" s="49"/>
      <c r="I55" s="49"/>
      <c r="J55" s="47"/>
      <c r="K55" s="47"/>
      <c r="L55" s="50"/>
    </row>
    <row r="56" spans="2:12" x14ac:dyDescent="0.25">
      <c r="B56" s="68"/>
      <c r="C56" s="48"/>
      <c r="D56" s="53"/>
      <c r="E56" s="22">
        <v>55</v>
      </c>
      <c r="F56" s="25" t="s">
        <v>175</v>
      </c>
      <c r="G56" s="14" t="s">
        <v>65</v>
      </c>
      <c r="H56" s="49"/>
      <c r="I56" s="49"/>
      <c r="J56" s="47"/>
      <c r="K56" s="47"/>
      <c r="L56" s="50"/>
    </row>
    <row r="57" spans="2:12" x14ac:dyDescent="0.25">
      <c r="B57" s="68"/>
      <c r="C57" s="48"/>
      <c r="D57" s="53"/>
      <c r="E57" s="22">
        <v>56</v>
      </c>
      <c r="F57" s="25"/>
      <c r="G57" s="14" t="s">
        <v>94</v>
      </c>
      <c r="H57" s="49"/>
      <c r="I57" s="49"/>
      <c r="J57" s="47"/>
      <c r="K57" s="47"/>
      <c r="L57" s="50"/>
    </row>
    <row r="58" spans="2:12" x14ac:dyDescent="0.25">
      <c r="B58" s="68"/>
      <c r="C58" s="48"/>
      <c r="D58" s="54"/>
      <c r="E58" s="22">
        <v>57</v>
      </c>
      <c r="F58" s="25"/>
      <c r="G58" s="14" t="s">
        <v>66</v>
      </c>
      <c r="H58" s="49"/>
      <c r="I58" s="49"/>
      <c r="J58" s="47"/>
      <c r="K58" s="47"/>
      <c r="L58" s="50"/>
    </row>
    <row r="59" spans="2:12" x14ac:dyDescent="0.25">
      <c r="B59" s="68" t="s">
        <v>9</v>
      </c>
      <c r="C59" s="48" t="s">
        <v>21</v>
      </c>
      <c r="D59" s="67"/>
      <c r="E59" s="22">
        <v>58</v>
      </c>
      <c r="F59" s="25"/>
      <c r="G59" s="17" t="s">
        <v>54</v>
      </c>
      <c r="H59" s="56"/>
      <c r="I59" s="56"/>
      <c r="J59" s="56">
        <v>3</v>
      </c>
      <c r="K59" s="56">
        <f>COUNTIF(F59:F61,"x")</f>
        <v>1</v>
      </c>
      <c r="L59" s="57">
        <f>+K59/J59</f>
        <v>0.33333333333333331</v>
      </c>
    </row>
    <row r="60" spans="2:12" x14ac:dyDescent="0.25">
      <c r="B60" s="68"/>
      <c r="C60" s="48"/>
      <c r="D60" s="67"/>
      <c r="E60" s="22">
        <v>59</v>
      </c>
      <c r="F60" s="25" t="s">
        <v>175</v>
      </c>
      <c r="G60" s="17" t="s">
        <v>55</v>
      </c>
      <c r="H60" s="56"/>
      <c r="I60" s="56"/>
      <c r="J60" s="56"/>
      <c r="K60" s="56"/>
      <c r="L60" s="57"/>
    </row>
    <row r="61" spans="2:12" x14ac:dyDescent="0.25">
      <c r="B61" s="68"/>
      <c r="C61" s="48"/>
      <c r="D61" s="67"/>
      <c r="E61" s="22">
        <v>60</v>
      </c>
      <c r="F61" s="25"/>
      <c r="G61" s="17" t="s">
        <v>119</v>
      </c>
      <c r="H61" s="56"/>
      <c r="I61" s="56"/>
      <c r="J61" s="56"/>
      <c r="K61" s="56"/>
      <c r="L61" s="57"/>
    </row>
    <row r="62" spans="2:12" x14ac:dyDescent="0.25">
      <c r="B62" s="68" t="s">
        <v>11</v>
      </c>
      <c r="C62" s="48" t="s">
        <v>22</v>
      </c>
      <c r="D62" s="67"/>
      <c r="E62" s="22">
        <v>61</v>
      </c>
      <c r="F62" s="25" t="s">
        <v>175</v>
      </c>
      <c r="G62" s="17" t="s">
        <v>77</v>
      </c>
      <c r="H62" s="56"/>
      <c r="I62" s="56"/>
      <c r="J62" s="56">
        <v>3</v>
      </c>
      <c r="K62" s="56">
        <f>COUNTIF(F62:F64,"x")</f>
        <v>2</v>
      </c>
      <c r="L62" s="57">
        <f>+K62/J62</f>
        <v>0.66666666666666663</v>
      </c>
    </row>
    <row r="63" spans="2:12" x14ac:dyDescent="0.25">
      <c r="B63" s="68"/>
      <c r="C63" s="48"/>
      <c r="D63" s="67"/>
      <c r="E63" s="22">
        <v>62</v>
      </c>
      <c r="F63" s="25" t="s">
        <v>175</v>
      </c>
      <c r="G63" s="17" t="s">
        <v>120</v>
      </c>
      <c r="H63" s="56"/>
      <c r="I63" s="56"/>
      <c r="J63" s="56"/>
      <c r="K63" s="56"/>
      <c r="L63" s="57"/>
    </row>
    <row r="64" spans="2:12" x14ac:dyDescent="0.25">
      <c r="B64" s="68"/>
      <c r="C64" s="48"/>
      <c r="D64" s="67"/>
      <c r="E64" s="22">
        <v>63</v>
      </c>
      <c r="F64" s="25"/>
      <c r="G64" s="17" t="s">
        <v>78</v>
      </c>
      <c r="H64" s="56"/>
      <c r="I64" s="56"/>
      <c r="J64" s="56"/>
      <c r="K64" s="56"/>
      <c r="L64" s="57"/>
    </row>
    <row r="65" spans="2:12" x14ac:dyDescent="0.25">
      <c r="B65" s="68" t="s">
        <v>5</v>
      </c>
      <c r="C65" s="48" t="s">
        <v>20</v>
      </c>
      <c r="D65" s="52"/>
      <c r="E65" s="22">
        <v>64</v>
      </c>
      <c r="F65" s="25"/>
      <c r="G65" s="16" t="s">
        <v>127</v>
      </c>
      <c r="H65" s="47"/>
      <c r="I65" s="47"/>
      <c r="J65" s="47">
        <v>3</v>
      </c>
      <c r="K65" s="47">
        <f>COUNTIF(F65:F67,"x")</f>
        <v>1</v>
      </c>
      <c r="L65" s="50">
        <f>+K65/J65</f>
        <v>0.33333333333333331</v>
      </c>
    </row>
    <row r="66" spans="2:12" x14ac:dyDescent="0.25">
      <c r="B66" s="68"/>
      <c r="C66" s="48"/>
      <c r="D66" s="53"/>
      <c r="E66" s="22">
        <v>65</v>
      </c>
      <c r="F66" s="25"/>
      <c r="G66" s="16" t="s">
        <v>35</v>
      </c>
      <c r="H66" s="47"/>
      <c r="I66" s="47"/>
      <c r="J66" s="47"/>
      <c r="K66" s="47"/>
      <c r="L66" s="50"/>
    </row>
    <row r="67" spans="2:12" x14ac:dyDescent="0.25">
      <c r="B67" s="68"/>
      <c r="C67" s="48"/>
      <c r="D67" s="54"/>
      <c r="E67" s="22">
        <v>66</v>
      </c>
      <c r="F67" s="38" t="s">
        <v>175</v>
      </c>
      <c r="G67" s="16" t="s">
        <v>36</v>
      </c>
      <c r="H67" s="47"/>
      <c r="I67" s="47"/>
      <c r="J67" s="47"/>
      <c r="K67" s="47"/>
      <c r="L67" s="50"/>
    </row>
    <row r="68" spans="2:12" x14ac:dyDescent="0.25">
      <c r="B68" s="68" t="s">
        <v>6</v>
      </c>
      <c r="C68" s="48" t="s">
        <v>20</v>
      </c>
      <c r="D68" s="67"/>
      <c r="E68" s="22">
        <v>67</v>
      </c>
      <c r="F68" s="38" t="s">
        <v>175</v>
      </c>
      <c r="G68" s="14" t="s">
        <v>67</v>
      </c>
      <c r="H68" s="44"/>
      <c r="I68" s="44"/>
      <c r="J68" s="44">
        <v>5</v>
      </c>
      <c r="K68" s="44">
        <f>COUNTIF(F68:F72,"x")</f>
        <v>3</v>
      </c>
      <c r="L68" s="40">
        <f>+K68/J68</f>
        <v>0.6</v>
      </c>
    </row>
    <row r="69" spans="2:12" x14ac:dyDescent="0.25">
      <c r="B69" s="68"/>
      <c r="C69" s="48"/>
      <c r="D69" s="67"/>
      <c r="E69" s="22">
        <v>68</v>
      </c>
      <c r="F69" s="38" t="s">
        <v>175</v>
      </c>
      <c r="G69" s="14" t="s">
        <v>68</v>
      </c>
      <c r="H69" s="45"/>
      <c r="I69" s="45"/>
      <c r="J69" s="45"/>
      <c r="K69" s="45"/>
      <c r="L69" s="41"/>
    </row>
    <row r="70" spans="2:12" x14ac:dyDescent="0.25">
      <c r="B70" s="68"/>
      <c r="C70" s="48"/>
      <c r="D70" s="67"/>
      <c r="E70" s="22">
        <v>69</v>
      </c>
      <c r="F70" s="38" t="s">
        <v>175</v>
      </c>
      <c r="G70" s="14" t="s">
        <v>69</v>
      </c>
      <c r="H70" s="45"/>
      <c r="I70" s="45"/>
      <c r="J70" s="45"/>
      <c r="K70" s="45"/>
      <c r="L70" s="41"/>
    </row>
    <row r="71" spans="2:12" x14ac:dyDescent="0.25">
      <c r="B71" s="68"/>
      <c r="C71" s="48"/>
      <c r="D71" s="67"/>
      <c r="E71" s="22">
        <v>70</v>
      </c>
      <c r="F71" s="25"/>
      <c r="G71" s="14" t="s">
        <v>70</v>
      </c>
      <c r="H71" s="45"/>
      <c r="I71" s="45"/>
      <c r="J71" s="45"/>
      <c r="K71" s="45"/>
      <c r="L71" s="41"/>
    </row>
    <row r="72" spans="2:12" x14ac:dyDescent="0.25">
      <c r="B72" s="68"/>
      <c r="C72" s="48"/>
      <c r="D72" s="67"/>
      <c r="E72" s="22">
        <v>71</v>
      </c>
      <c r="F72" s="25"/>
      <c r="G72" s="14" t="s">
        <v>121</v>
      </c>
      <c r="H72" s="46"/>
      <c r="I72" s="46"/>
      <c r="J72" s="46"/>
      <c r="K72" s="46"/>
      <c r="L72" s="42"/>
    </row>
    <row r="73" spans="2:12" x14ac:dyDescent="0.25">
      <c r="B73" s="68" t="s">
        <v>12</v>
      </c>
      <c r="C73" s="48" t="s">
        <v>22</v>
      </c>
      <c r="D73" s="67"/>
      <c r="E73" s="22">
        <v>72</v>
      </c>
      <c r="F73" s="25"/>
      <c r="G73" s="15" t="s">
        <v>92</v>
      </c>
      <c r="H73" s="58"/>
      <c r="I73" s="58"/>
      <c r="J73" s="58">
        <v>3</v>
      </c>
      <c r="K73" s="58">
        <f>COUNTIF(F73:F75,"x")</f>
        <v>2</v>
      </c>
      <c r="L73" s="59">
        <f>+K73/J73</f>
        <v>0.66666666666666663</v>
      </c>
    </row>
    <row r="74" spans="2:12" x14ac:dyDescent="0.25">
      <c r="B74" s="68"/>
      <c r="C74" s="48"/>
      <c r="D74" s="67"/>
      <c r="E74" s="22">
        <v>73</v>
      </c>
      <c r="F74" s="38" t="s">
        <v>175</v>
      </c>
      <c r="G74" s="15" t="s">
        <v>128</v>
      </c>
      <c r="H74" s="58"/>
      <c r="I74" s="58"/>
      <c r="J74" s="58"/>
      <c r="K74" s="58"/>
      <c r="L74" s="59"/>
    </row>
    <row r="75" spans="2:12" x14ac:dyDescent="0.25">
      <c r="B75" s="68"/>
      <c r="C75" s="48"/>
      <c r="D75" s="67"/>
      <c r="E75" s="22">
        <v>74</v>
      </c>
      <c r="F75" s="38" t="s">
        <v>175</v>
      </c>
      <c r="G75" s="15" t="s">
        <v>93</v>
      </c>
      <c r="H75" s="58"/>
      <c r="I75" s="58"/>
      <c r="J75" s="58"/>
      <c r="K75" s="58"/>
      <c r="L75" s="59"/>
    </row>
    <row r="76" spans="2:12" x14ac:dyDescent="0.25">
      <c r="B76" s="69" t="s">
        <v>14</v>
      </c>
      <c r="C76" s="72" t="s">
        <v>23</v>
      </c>
      <c r="D76" s="52"/>
      <c r="E76" s="22">
        <v>75</v>
      </c>
      <c r="F76" s="38" t="s">
        <v>175</v>
      </c>
      <c r="G76" s="14" t="s">
        <v>71</v>
      </c>
      <c r="H76" s="44"/>
      <c r="I76" s="44"/>
      <c r="J76" s="44">
        <v>4</v>
      </c>
      <c r="K76" s="44">
        <f>COUNTIF(F76:F79,"x")</f>
        <v>2</v>
      </c>
      <c r="L76" s="40">
        <f>+K76/J76</f>
        <v>0.5</v>
      </c>
    </row>
    <row r="77" spans="2:12" x14ac:dyDescent="0.25">
      <c r="B77" s="70"/>
      <c r="C77" s="73"/>
      <c r="D77" s="53"/>
      <c r="E77" s="22">
        <v>76</v>
      </c>
      <c r="F77" s="38" t="s">
        <v>175</v>
      </c>
      <c r="G77" s="14" t="s">
        <v>129</v>
      </c>
      <c r="H77" s="45"/>
      <c r="I77" s="45"/>
      <c r="J77" s="45"/>
      <c r="K77" s="45"/>
      <c r="L77" s="41"/>
    </row>
    <row r="78" spans="2:12" x14ac:dyDescent="0.25">
      <c r="B78" s="70"/>
      <c r="C78" s="73"/>
      <c r="D78" s="53"/>
      <c r="E78" s="22">
        <v>77</v>
      </c>
      <c r="F78" s="25"/>
      <c r="G78" s="14" t="s">
        <v>111</v>
      </c>
      <c r="H78" s="45"/>
      <c r="I78" s="45"/>
      <c r="J78" s="45"/>
      <c r="K78" s="45"/>
      <c r="L78" s="41"/>
    </row>
    <row r="79" spans="2:12" x14ac:dyDescent="0.25">
      <c r="B79" s="71"/>
      <c r="C79" s="74"/>
      <c r="D79" s="54"/>
      <c r="E79" s="22">
        <v>78</v>
      </c>
      <c r="F79" s="25"/>
      <c r="G79" s="14" t="s">
        <v>72</v>
      </c>
      <c r="H79" s="46"/>
      <c r="I79" s="46"/>
      <c r="J79" s="46"/>
      <c r="K79" s="46"/>
      <c r="L79" s="42"/>
    </row>
    <row r="80" spans="2:12" x14ac:dyDescent="0.25">
      <c r="B80" s="68" t="s">
        <v>15</v>
      </c>
      <c r="C80" s="48" t="s">
        <v>23</v>
      </c>
      <c r="D80" s="52"/>
      <c r="E80" s="22">
        <v>79</v>
      </c>
      <c r="F80" s="38" t="s">
        <v>175</v>
      </c>
      <c r="G80" s="14" t="s">
        <v>109</v>
      </c>
      <c r="H80" s="49"/>
      <c r="I80" s="49"/>
      <c r="J80" s="49">
        <v>3</v>
      </c>
      <c r="K80" s="49">
        <f>COUNTIF(F80:F82,"x")</f>
        <v>3</v>
      </c>
      <c r="L80" s="43">
        <f>+K80/J80</f>
        <v>1</v>
      </c>
    </row>
    <row r="81" spans="2:12" x14ac:dyDescent="0.25">
      <c r="B81" s="68"/>
      <c r="C81" s="48"/>
      <c r="D81" s="53"/>
      <c r="E81" s="22">
        <v>80</v>
      </c>
      <c r="F81" s="38" t="s">
        <v>175</v>
      </c>
      <c r="G81" s="14" t="s">
        <v>110</v>
      </c>
      <c r="H81" s="49"/>
      <c r="I81" s="49"/>
      <c r="J81" s="49"/>
      <c r="K81" s="49"/>
      <c r="L81" s="43"/>
    </row>
    <row r="82" spans="2:12" x14ac:dyDescent="0.25">
      <c r="B82" s="68"/>
      <c r="C82" s="48"/>
      <c r="D82" s="54"/>
      <c r="E82" s="22">
        <v>81</v>
      </c>
      <c r="F82" s="38" t="s">
        <v>175</v>
      </c>
      <c r="G82" s="14" t="s">
        <v>41</v>
      </c>
      <c r="H82" s="49"/>
      <c r="I82" s="49"/>
      <c r="J82" s="49"/>
      <c r="K82" s="49"/>
      <c r="L82" s="43"/>
    </row>
    <row r="83" spans="2:12" x14ac:dyDescent="0.25">
      <c r="B83" s="72" t="s">
        <v>42</v>
      </c>
      <c r="C83" s="72" t="s">
        <v>23</v>
      </c>
      <c r="D83" s="52"/>
      <c r="E83" s="22">
        <v>82</v>
      </c>
      <c r="F83" s="38" t="s">
        <v>175</v>
      </c>
      <c r="G83" s="14" t="s">
        <v>130</v>
      </c>
      <c r="H83" s="49"/>
      <c r="I83" s="49"/>
      <c r="J83" s="49">
        <v>4</v>
      </c>
      <c r="K83" s="49">
        <f>COUNTIF(F83:F86,"x")</f>
        <v>4</v>
      </c>
      <c r="L83" s="43">
        <f>+K83/J83</f>
        <v>1</v>
      </c>
    </row>
    <row r="84" spans="2:12" x14ac:dyDescent="0.25">
      <c r="B84" s="73"/>
      <c r="C84" s="73"/>
      <c r="D84" s="53"/>
      <c r="E84" s="22">
        <v>83</v>
      </c>
      <c r="F84" s="25" t="s">
        <v>175</v>
      </c>
      <c r="G84" s="14" t="s">
        <v>43</v>
      </c>
      <c r="H84" s="49"/>
      <c r="I84" s="49"/>
      <c r="J84" s="49"/>
      <c r="K84" s="49"/>
      <c r="L84" s="43"/>
    </row>
    <row r="85" spans="2:12" x14ac:dyDescent="0.25">
      <c r="B85" s="73"/>
      <c r="C85" s="73"/>
      <c r="D85" s="53"/>
      <c r="E85" s="22">
        <v>84</v>
      </c>
      <c r="F85" s="25" t="s">
        <v>175</v>
      </c>
      <c r="G85" s="14" t="s">
        <v>44</v>
      </c>
      <c r="H85" s="49"/>
      <c r="I85" s="49"/>
      <c r="J85" s="49"/>
      <c r="K85" s="49"/>
      <c r="L85" s="43"/>
    </row>
    <row r="86" spans="2:12" x14ac:dyDescent="0.25">
      <c r="B86" s="74"/>
      <c r="C86" s="74"/>
      <c r="D86" s="54"/>
      <c r="E86" s="22">
        <v>85</v>
      </c>
      <c r="F86" s="25" t="s">
        <v>175</v>
      </c>
      <c r="G86" s="14" t="s">
        <v>131</v>
      </c>
      <c r="H86" s="49"/>
      <c r="I86" s="49"/>
      <c r="J86" s="49"/>
      <c r="K86" s="49"/>
      <c r="L86" s="43"/>
    </row>
    <row r="87" spans="2:12" x14ac:dyDescent="0.25">
      <c r="B87" s="48" t="s">
        <v>16</v>
      </c>
      <c r="C87" s="48" t="s">
        <v>23</v>
      </c>
      <c r="D87" s="52"/>
      <c r="E87" s="22">
        <v>86</v>
      </c>
      <c r="F87" s="25" t="s">
        <v>175</v>
      </c>
      <c r="G87" s="16" t="s">
        <v>136</v>
      </c>
      <c r="H87" s="47"/>
      <c r="I87" s="47"/>
      <c r="J87" s="47">
        <v>9</v>
      </c>
      <c r="K87" s="47">
        <f>COUNTIF(F87:F95,"x")</f>
        <v>9</v>
      </c>
      <c r="L87" s="50">
        <f>+K87/J87</f>
        <v>1</v>
      </c>
    </row>
    <row r="88" spans="2:12" x14ac:dyDescent="0.25">
      <c r="B88" s="48"/>
      <c r="C88" s="48"/>
      <c r="D88" s="53"/>
      <c r="E88" s="22">
        <v>87</v>
      </c>
      <c r="F88" s="25" t="s">
        <v>175</v>
      </c>
      <c r="G88" s="16" t="s">
        <v>135</v>
      </c>
      <c r="H88" s="47"/>
      <c r="I88" s="47"/>
      <c r="J88" s="47"/>
      <c r="K88" s="47"/>
      <c r="L88" s="50"/>
    </row>
    <row r="89" spans="2:12" x14ac:dyDescent="0.25">
      <c r="B89" s="48"/>
      <c r="C89" s="48"/>
      <c r="D89" s="53"/>
      <c r="E89" s="22">
        <v>88</v>
      </c>
      <c r="F89" s="25" t="s">
        <v>175</v>
      </c>
      <c r="G89" s="16" t="s">
        <v>134</v>
      </c>
      <c r="H89" s="47"/>
      <c r="I89" s="47"/>
      <c r="J89" s="47"/>
      <c r="K89" s="47"/>
      <c r="L89" s="50"/>
    </row>
    <row r="90" spans="2:12" x14ac:dyDescent="0.25">
      <c r="B90" s="48"/>
      <c r="C90" s="48"/>
      <c r="D90" s="53"/>
      <c r="E90" s="22">
        <v>89</v>
      </c>
      <c r="F90" s="25" t="s">
        <v>175</v>
      </c>
      <c r="G90" s="16" t="s">
        <v>27</v>
      </c>
      <c r="H90" s="47"/>
      <c r="I90" s="47"/>
      <c r="J90" s="47"/>
      <c r="K90" s="47"/>
      <c r="L90" s="50"/>
    </row>
    <row r="91" spans="2:12" x14ac:dyDescent="0.25">
      <c r="B91" s="48"/>
      <c r="C91" s="48"/>
      <c r="D91" s="53"/>
      <c r="E91" s="22">
        <v>90</v>
      </c>
      <c r="F91" s="25" t="s">
        <v>175</v>
      </c>
      <c r="G91" s="16" t="s">
        <v>28</v>
      </c>
      <c r="H91" s="47"/>
      <c r="I91" s="47"/>
      <c r="J91" s="47"/>
      <c r="K91" s="47"/>
      <c r="L91" s="50"/>
    </row>
    <row r="92" spans="2:12" x14ac:dyDescent="0.25">
      <c r="B92" s="48"/>
      <c r="C92" s="48"/>
      <c r="D92" s="53"/>
      <c r="E92" s="22">
        <v>91</v>
      </c>
      <c r="F92" s="25" t="s">
        <v>175</v>
      </c>
      <c r="G92" s="16" t="s">
        <v>29</v>
      </c>
      <c r="H92" s="47"/>
      <c r="I92" s="47"/>
      <c r="J92" s="47"/>
      <c r="K92" s="47"/>
      <c r="L92" s="50"/>
    </row>
    <row r="93" spans="2:12" ht="30" x14ac:dyDescent="0.25">
      <c r="B93" s="48"/>
      <c r="C93" s="48"/>
      <c r="D93" s="53"/>
      <c r="E93" s="22">
        <v>92</v>
      </c>
      <c r="F93" s="25" t="s">
        <v>175</v>
      </c>
      <c r="G93" s="18" t="s">
        <v>133</v>
      </c>
      <c r="H93" s="47"/>
      <c r="I93" s="47"/>
      <c r="J93" s="47"/>
      <c r="K93" s="47"/>
      <c r="L93" s="50"/>
    </row>
    <row r="94" spans="2:12" x14ac:dyDescent="0.25">
      <c r="B94" s="48"/>
      <c r="C94" s="48"/>
      <c r="D94" s="53"/>
      <c r="E94" s="22">
        <v>93</v>
      </c>
      <c r="F94" s="25" t="s">
        <v>175</v>
      </c>
      <c r="G94" s="18" t="s">
        <v>132</v>
      </c>
      <c r="H94" s="47"/>
      <c r="I94" s="47"/>
      <c r="J94" s="47"/>
      <c r="K94" s="47"/>
      <c r="L94" s="50"/>
    </row>
    <row r="95" spans="2:12" x14ac:dyDescent="0.25">
      <c r="B95" s="48"/>
      <c r="C95" s="48"/>
      <c r="D95" s="53"/>
      <c r="E95" s="22">
        <v>94</v>
      </c>
      <c r="F95" s="25" t="s">
        <v>175</v>
      </c>
      <c r="G95" s="18" t="s">
        <v>137</v>
      </c>
      <c r="H95" s="47"/>
      <c r="I95" s="47"/>
      <c r="J95" s="47"/>
      <c r="K95" s="47"/>
      <c r="L95" s="50"/>
    </row>
    <row r="96" spans="2:12" x14ac:dyDescent="0.25">
      <c r="B96" s="48" t="s">
        <v>96</v>
      </c>
      <c r="C96" s="48" t="s">
        <v>20</v>
      </c>
      <c r="D96" s="52" t="s">
        <v>101</v>
      </c>
      <c r="E96" s="22">
        <v>95</v>
      </c>
      <c r="F96" s="25" t="s">
        <v>175</v>
      </c>
      <c r="G96" s="18" t="s">
        <v>97</v>
      </c>
      <c r="H96" s="51"/>
      <c r="I96" s="51"/>
      <c r="J96" s="51">
        <v>3</v>
      </c>
      <c r="K96" s="51">
        <f>COUNTIF(F96:F98,"x")</f>
        <v>3</v>
      </c>
      <c r="L96" s="55">
        <f>+K96/J96</f>
        <v>1</v>
      </c>
    </row>
    <row r="97" spans="2:12" x14ac:dyDescent="0.25">
      <c r="B97" s="48"/>
      <c r="C97" s="48"/>
      <c r="D97" s="53"/>
      <c r="E97" s="22">
        <v>96</v>
      </c>
      <c r="F97" s="25" t="s">
        <v>175</v>
      </c>
      <c r="G97" s="18" t="s">
        <v>99</v>
      </c>
      <c r="H97" s="51"/>
      <c r="I97" s="51"/>
      <c r="J97" s="51"/>
      <c r="K97" s="51"/>
      <c r="L97" s="55"/>
    </row>
    <row r="98" spans="2:12" x14ac:dyDescent="0.25">
      <c r="B98" s="48"/>
      <c r="C98" s="48"/>
      <c r="D98" s="54"/>
      <c r="E98" s="22">
        <v>97</v>
      </c>
      <c r="F98" s="25" t="s">
        <v>175</v>
      </c>
      <c r="G98" s="14" t="s">
        <v>100</v>
      </c>
      <c r="H98" s="51"/>
      <c r="I98" s="51"/>
      <c r="J98" s="51"/>
      <c r="K98" s="51"/>
      <c r="L98" s="55"/>
    </row>
    <row r="99" spans="2:12" x14ac:dyDescent="0.25">
      <c r="B99" s="48" t="s">
        <v>112</v>
      </c>
      <c r="C99" s="48" t="s">
        <v>23</v>
      </c>
      <c r="D99" s="47" t="s">
        <v>101</v>
      </c>
      <c r="E99" s="22">
        <v>98</v>
      </c>
      <c r="F99" s="25" t="s">
        <v>175</v>
      </c>
      <c r="G99" s="18" t="s">
        <v>113</v>
      </c>
      <c r="H99" s="49"/>
      <c r="I99" s="49"/>
      <c r="J99" s="47">
        <v>4</v>
      </c>
      <c r="K99" s="47">
        <f>COUNTIF(F99:F102,"x")</f>
        <v>4</v>
      </c>
      <c r="L99" s="50">
        <f>+K99/J99</f>
        <v>1</v>
      </c>
    </row>
    <row r="100" spans="2:12" x14ac:dyDescent="0.25">
      <c r="B100" s="48"/>
      <c r="C100" s="48"/>
      <c r="D100" s="47"/>
      <c r="E100" s="22">
        <v>99</v>
      </c>
      <c r="F100" s="25" t="s">
        <v>175</v>
      </c>
      <c r="G100" s="18" t="s">
        <v>114</v>
      </c>
      <c r="H100" s="49"/>
      <c r="I100" s="49"/>
      <c r="J100" s="47"/>
      <c r="K100" s="47"/>
      <c r="L100" s="50"/>
    </row>
    <row r="101" spans="2:12" x14ac:dyDescent="0.25">
      <c r="B101" s="48"/>
      <c r="C101" s="48"/>
      <c r="D101" s="47"/>
      <c r="E101" s="22">
        <v>100</v>
      </c>
      <c r="F101" s="25" t="s">
        <v>175</v>
      </c>
      <c r="G101" s="18" t="s">
        <v>115</v>
      </c>
      <c r="H101" s="49"/>
      <c r="I101" s="49"/>
      <c r="J101" s="47"/>
      <c r="K101" s="47"/>
      <c r="L101" s="50"/>
    </row>
    <row r="102" spans="2:12" x14ac:dyDescent="0.25">
      <c r="B102" s="48"/>
      <c r="C102" s="48"/>
      <c r="D102" s="47"/>
      <c r="E102" s="22">
        <v>101</v>
      </c>
      <c r="F102" s="25" t="s">
        <v>175</v>
      </c>
      <c r="G102" s="18" t="s">
        <v>142</v>
      </c>
      <c r="H102" s="49"/>
      <c r="I102" s="49"/>
      <c r="J102" s="47"/>
      <c r="K102" s="47"/>
      <c r="L102" s="50"/>
    </row>
    <row r="103" spans="2:12" x14ac:dyDescent="0.25">
      <c r="B103" s="48" t="s">
        <v>138</v>
      </c>
      <c r="C103" s="48" t="s">
        <v>23</v>
      </c>
      <c r="D103" s="47"/>
      <c r="E103" s="22">
        <v>102</v>
      </c>
      <c r="F103" s="25" t="s">
        <v>175</v>
      </c>
      <c r="G103" s="18" t="s">
        <v>141</v>
      </c>
      <c r="H103" s="49"/>
      <c r="I103" s="49"/>
      <c r="J103" s="49">
        <v>3</v>
      </c>
      <c r="K103" s="49">
        <f>COUNTIF(F103:F105,"x")</f>
        <v>3</v>
      </c>
      <c r="L103" s="43">
        <f>+K103/J103</f>
        <v>1</v>
      </c>
    </row>
    <row r="104" spans="2:12" x14ac:dyDescent="0.25">
      <c r="B104" s="48"/>
      <c r="C104" s="48"/>
      <c r="D104" s="47"/>
      <c r="E104" s="22">
        <v>103</v>
      </c>
      <c r="F104" s="25" t="s">
        <v>175</v>
      </c>
      <c r="G104" s="18" t="s">
        <v>139</v>
      </c>
      <c r="H104" s="49"/>
      <c r="I104" s="49"/>
      <c r="J104" s="49"/>
      <c r="K104" s="49"/>
      <c r="L104" s="43"/>
    </row>
    <row r="105" spans="2:12" x14ac:dyDescent="0.25">
      <c r="B105" s="48"/>
      <c r="C105" s="48"/>
      <c r="D105" s="47"/>
      <c r="E105" s="22">
        <v>104</v>
      </c>
      <c r="F105" s="25" t="s">
        <v>175</v>
      </c>
      <c r="G105" s="18" t="s">
        <v>140</v>
      </c>
      <c r="H105" s="49"/>
      <c r="I105" s="49"/>
      <c r="J105" s="49"/>
      <c r="K105" s="49"/>
      <c r="L105" s="43"/>
    </row>
    <row r="106" spans="2:12" x14ac:dyDescent="0.25">
      <c r="B106" s="48" t="s">
        <v>153</v>
      </c>
      <c r="C106" s="48" t="s">
        <v>23</v>
      </c>
      <c r="D106" s="60"/>
      <c r="E106" s="22">
        <v>105</v>
      </c>
      <c r="F106" s="25" t="s">
        <v>175</v>
      </c>
      <c r="G106" s="14" t="s">
        <v>167</v>
      </c>
      <c r="H106" s="20"/>
      <c r="I106" s="20"/>
      <c r="J106" s="44">
        <v>4</v>
      </c>
      <c r="K106" s="44">
        <f>COUNTIF(F106:F109,"x")</f>
        <v>4</v>
      </c>
      <c r="L106" s="40">
        <f>+K106/J106</f>
        <v>1</v>
      </c>
    </row>
    <row r="107" spans="2:12" x14ac:dyDescent="0.25">
      <c r="B107" s="48"/>
      <c r="C107" s="48"/>
      <c r="D107" s="61"/>
      <c r="E107" s="22">
        <v>106</v>
      </c>
      <c r="F107" s="25" t="s">
        <v>175</v>
      </c>
      <c r="G107" s="14" t="s">
        <v>168</v>
      </c>
      <c r="H107" s="20"/>
      <c r="I107" s="20"/>
      <c r="J107" s="45"/>
      <c r="K107" s="45"/>
      <c r="L107" s="41"/>
    </row>
    <row r="108" spans="2:12" x14ac:dyDescent="0.25">
      <c r="B108" s="48"/>
      <c r="C108" s="48"/>
      <c r="D108" s="61"/>
      <c r="E108" s="22">
        <v>107</v>
      </c>
      <c r="F108" s="25" t="s">
        <v>175</v>
      </c>
      <c r="G108" s="14" t="s">
        <v>169</v>
      </c>
      <c r="H108" s="20"/>
      <c r="I108" s="20"/>
      <c r="J108" s="45"/>
      <c r="K108" s="45"/>
      <c r="L108" s="41"/>
    </row>
    <row r="109" spans="2:12" x14ac:dyDescent="0.25">
      <c r="B109" s="48"/>
      <c r="C109" s="48"/>
      <c r="D109" s="62"/>
      <c r="E109" s="22">
        <v>108</v>
      </c>
      <c r="F109" s="25" t="s">
        <v>175</v>
      </c>
      <c r="G109" s="14" t="s">
        <v>170</v>
      </c>
      <c r="H109" s="20"/>
      <c r="I109" s="20"/>
      <c r="J109" s="46"/>
      <c r="K109" s="46"/>
      <c r="L109" s="42"/>
    </row>
    <row r="110" spans="2:12" x14ac:dyDescent="0.25">
      <c r="B110" s="48" t="s">
        <v>171</v>
      </c>
      <c r="C110" s="48" t="s">
        <v>21</v>
      </c>
      <c r="D110" s="60"/>
      <c r="E110" s="22">
        <v>109</v>
      </c>
      <c r="F110" s="25" t="s">
        <v>175</v>
      </c>
      <c r="G110" s="14" t="s">
        <v>172</v>
      </c>
      <c r="H110" s="20"/>
      <c r="I110" s="20"/>
      <c r="J110" s="44">
        <v>3</v>
      </c>
      <c r="K110" s="44">
        <f>COUNTIF(F110:F112,"x")</f>
        <v>3</v>
      </c>
      <c r="L110" s="43">
        <f>+K110/J110</f>
        <v>1</v>
      </c>
    </row>
    <row r="111" spans="2:12" x14ac:dyDescent="0.25">
      <c r="B111" s="48"/>
      <c r="C111" s="48"/>
      <c r="D111" s="61"/>
      <c r="E111" s="22">
        <v>110</v>
      </c>
      <c r="F111" s="25" t="s">
        <v>175</v>
      </c>
      <c r="G111" s="14" t="s">
        <v>173</v>
      </c>
      <c r="H111" s="20"/>
      <c r="I111" s="20"/>
      <c r="J111" s="45"/>
      <c r="K111" s="45"/>
      <c r="L111" s="43"/>
    </row>
    <row r="112" spans="2:12" x14ac:dyDescent="0.25">
      <c r="B112" s="48"/>
      <c r="C112" s="48"/>
      <c r="D112" s="62"/>
      <c r="E112" s="22">
        <v>111</v>
      </c>
      <c r="F112" s="25" t="s">
        <v>175</v>
      </c>
      <c r="G112" s="14" t="s">
        <v>174</v>
      </c>
      <c r="H112" s="20"/>
      <c r="I112" s="20"/>
      <c r="J112" s="46"/>
      <c r="K112" s="46"/>
      <c r="L112" s="43"/>
    </row>
  </sheetData>
  <sortState xmlns:xlrd2="http://schemas.microsoft.com/office/spreadsheetml/2017/richdata2" ref="B2:B54">
    <sortCondition ref="B2"/>
  </sortState>
  <mergeCells count="180">
    <mergeCell ref="I65:I67"/>
    <mergeCell ref="I68:I72"/>
    <mergeCell ref="I73:I75"/>
    <mergeCell ref="I76:I79"/>
    <mergeCell ref="I80:I82"/>
    <mergeCell ref="L87:L95"/>
    <mergeCell ref="B106:B109"/>
    <mergeCell ref="C106:C109"/>
    <mergeCell ref="C110:C112"/>
    <mergeCell ref="B110:B112"/>
    <mergeCell ref="D106:D109"/>
    <mergeCell ref="D110:D112"/>
    <mergeCell ref="H103:H105"/>
    <mergeCell ref="J103:J105"/>
    <mergeCell ref="K103:K105"/>
    <mergeCell ref="J106:J109"/>
    <mergeCell ref="J110:J112"/>
    <mergeCell ref="C87:C95"/>
    <mergeCell ref="B87:B95"/>
    <mergeCell ref="D87:D95"/>
    <mergeCell ref="C65:C67"/>
    <mergeCell ref="B65:B67"/>
    <mergeCell ref="B103:B105"/>
    <mergeCell ref="C103:C105"/>
    <mergeCell ref="B76:B79"/>
    <mergeCell ref="B83:B86"/>
    <mergeCell ref="C83:C86"/>
    <mergeCell ref="B80:B82"/>
    <mergeCell ref="C80:C82"/>
    <mergeCell ref="B68:B72"/>
    <mergeCell ref="C68:C72"/>
    <mergeCell ref="C76:C79"/>
    <mergeCell ref="B99:B102"/>
    <mergeCell ref="B9:B14"/>
    <mergeCell ref="C9:C14"/>
    <mergeCell ref="D9:D14"/>
    <mergeCell ref="C5:C8"/>
    <mergeCell ref="B5:B8"/>
    <mergeCell ref="D5:D8"/>
    <mergeCell ref="B2:B4"/>
    <mergeCell ref="C2:C4"/>
    <mergeCell ref="B25:B29"/>
    <mergeCell ref="C25:C29"/>
    <mergeCell ref="D25:D29"/>
    <mergeCell ref="D18:D24"/>
    <mergeCell ref="B15:B17"/>
    <mergeCell ref="C15:C17"/>
    <mergeCell ref="D15:D17"/>
    <mergeCell ref="C18:C24"/>
    <mergeCell ref="B18:B24"/>
    <mergeCell ref="D2:D4"/>
    <mergeCell ref="B54:B58"/>
    <mergeCell ref="C54:C58"/>
    <mergeCell ref="B59:B61"/>
    <mergeCell ref="C59:C61"/>
    <mergeCell ref="C30:C42"/>
    <mergeCell ref="B30:B42"/>
    <mergeCell ref="B43:B53"/>
    <mergeCell ref="C43:C53"/>
    <mergeCell ref="B73:B75"/>
    <mergeCell ref="C73:C75"/>
    <mergeCell ref="B62:B64"/>
    <mergeCell ref="C62:C64"/>
    <mergeCell ref="K2:K4"/>
    <mergeCell ref="J2:J4"/>
    <mergeCell ref="I2:I4"/>
    <mergeCell ref="H2:H4"/>
    <mergeCell ref="L2:L4"/>
    <mergeCell ref="D65:D67"/>
    <mergeCell ref="D68:D72"/>
    <mergeCell ref="D83:D86"/>
    <mergeCell ref="D80:D82"/>
    <mergeCell ref="D30:D42"/>
    <mergeCell ref="D54:D58"/>
    <mergeCell ref="D59:D61"/>
    <mergeCell ref="D43:D53"/>
    <mergeCell ref="D62:D64"/>
    <mergeCell ref="D73:D75"/>
    <mergeCell ref="D76:D79"/>
    <mergeCell ref="H9:H14"/>
    <mergeCell ref="I9:I14"/>
    <mergeCell ref="J9:J14"/>
    <mergeCell ref="L9:L14"/>
    <mergeCell ref="K9:K14"/>
    <mergeCell ref="I5:I8"/>
    <mergeCell ref="J5:J8"/>
    <mergeCell ref="K5:K8"/>
    <mergeCell ref="L5:L8"/>
    <mergeCell ref="H5:H8"/>
    <mergeCell ref="H18:H24"/>
    <mergeCell ref="I18:I24"/>
    <mergeCell ref="J18:J24"/>
    <mergeCell ref="K18:K24"/>
    <mergeCell ref="L18:L24"/>
    <mergeCell ref="H15:H17"/>
    <mergeCell ref="I15:I17"/>
    <mergeCell ref="J15:J17"/>
    <mergeCell ref="K15:K17"/>
    <mergeCell ref="L15:L17"/>
    <mergeCell ref="L25:L29"/>
    <mergeCell ref="I30:I42"/>
    <mergeCell ref="J30:J42"/>
    <mergeCell ref="K30:K42"/>
    <mergeCell ref="L30:L42"/>
    <mergeCell ref="H25:H29"/>
    <mergeCell ref="H30:H42"/>
    <mergeCell ref="I25:I29"/>
    <mergeCell ref="J25:J29"/>
    <mergeCell ref="K25:K29"/>
    <mergeCell ref="J43:J53"/>
    <mergeCell ref="K43:K53"/>
    <mergeCell ref="L43:L53"/>
    <mergeCell ref="H96:H98"/>
    <mergeCell ref="H87:H95"/>
    <mergeCell ref="H65:H67"/>
    <mergeCell ref="H73:H75"/>
    <mergeCell ref="H80:H82"/>
    <mergeCell ref="H83:H86"/>
    <mergeCell ref="H76:H79"/>
    <mergeCell ref="H68:H72"/>
    <mergeCell ref="I54:I58"/>
    <mergeCell ref="H43:H53"/>
    <mergeCell ref="H54:H58"/>
    <mergeCell ref="H59:H61"/>
    <mergeCell ref="H62:H64"/>
    <mergeCell ref="I43:I53"/>
    <mergeCell ref="I59:I61"/>
    <mergeCell ref="I62:I64"/>
    <mergeCell ref="I83:I86"/>
    <mergeCell ref="I87:I95"/>
    <mergeCell ref="I96:I98"/>
    <mergeCell ref="J54:J58"/>
    <mergeCell ref="J59:J61"/>
    <mergeCell ref="J62:J64"/>
    <mergeCell ref="J65:J67"/>
    <mergeCell ref="J68:J72"/>
    <mergeCell ref="J73:J75"/>
    <mergeCell ref="J76:J79"/>
    <mergeCell ref="J80:J82"/>
    <mergeCell ref="J83:J86"/>
    <mergeCell ref="J87:J95"/>
    <mergeCell ref="J96:J98"/>
    <mergeCell ref="K96:K98"/>
    <mergeCell ref="C96:C98"/>
    <mergeCell ref="B96:B98"/>
    <mergeCell ref="D96:D98"/>
    <mergeCell ref="L96:L98"/>
    <mergeCell ref="K54:K58"/>
    <mergeCell ref="K59:K61"/>
    <mergeCell ref="K62:K64"/>
    <mergeCell ref="K65:K67"/>
    <mergeCell ref="K68:K72"/>
    <mergeCell ref="L54:L58"/>
    <mergeCell ref="L59:L61"/>
    <mergeCell ref="L62:L64"/>
    <mergeCell ref="L65:L67"/>
    <mergeCell ref="L68:L72"/>
    <mergeCell ref="K73:K75"/>
    <mergeCell ref="K76:K79"/>
    <mergeCell ref="K80:K82"/>
    <mergeCell ref="K83:K86"/>
    <mergeCell ref="K87:K95"/>
    <mergeCell ref="L73:L75"/>
    <mergeCell ref="L76:L79"/>
    <mergeCell ref="L80:L82"/>
    <mergeCell ref="L83:L86"/>
    <mergeCell ref="L106:L109"/>
    <mergeCell ref="L110:L112"/>
    <mergeCell ref="K106:K109"/>
    <mergeCell ref="K110:K112"/>
    <mergeCell ref="D99:D102"/>
    <mergeCell ref="C99:C102"/>
    <mergeCell ref="H99:H102"/>
    <mergeCell ref="I99:I102"/>
    <mergeCell ref="J99:J102"/>
    <mergeCell ref="K99:K102"/>
    <mergeCell ref="L99:L102"/>
    <mergeCell ref="L103:L105"/>
    <mergeCell ref="I103:I105"/>
    <mergeCell ref="D103:D10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7F43-75F9-4C28-9AAE-B1B2CEA6D2A8}">
  <dimension ref="A2:F118"/>
  <sheetViews>
    <sheetView workbookViewId="0">
      <selection activeCell="B14" sqref="B14"/>
    </sheetView>
  </sheetViews>
  <sheetFormatPr defaultRowHeight="15" x14ac:dyDescent="0.25"/>
  <cols>
    <col min="1" max="1" width="4.5703125" customWidth="1"/>
    <col min="2" max="2" width="89" bestFit="1" customWidth="1"/>
    <col min="3" max="3" width="17.5703125" bestFit="1" customWidth="1"/>
    <col min="4" max="4" width="10.7109375" style="11" customWidth="1"/>
    <col min="6" max="6" width="109.42578125" bestFit="1" customWidth="1"/>
  </cols>
  <sheetData>
    <row r="2" spans="2:5" x14ac:dyDescent="0.25">
      <c r="B2" s="20" t="s">
        <v>1</v>
      </c>
      <c r="C2" s="20" t="s">
        <v>19</v>
      </c>
      <c r="D2" s="21" t="s">
        <v>105</v>
      </c>
    </row>
    <row r="3" spans="2:5" x14ac:dyDescent="0.25">
      <c r="B3" s="20" t="s">
        <v>18</v>
      </c>
      <c r="C3" s="20" t="s">
        <v>21</v>
      </c>
      <c r="D3" s="21">
        <f>+Criterios!L2</f>
        <v>1</v>
      </c>
      <c r="E3">
        <v>1</v>
      </c>
    </row>
    <row r="4" spans="2:5" x14ac:dyDescent="0.25">
      <c r="B4" s="20" t="s">
        <v>17</v>
      </c>
      <c r="C4" s="20" t="s">
        <v>22</v>
      </c>
      <c r="D4" s="21">
        <f>+Criterios!L5</f>
        <v>1</v>
      </c>
      <c r="E4">
        <v>2</v>
      </c>
    </row>
    <row r="5" spans="2:5" x14ac:dyDescent="0.25">
      <c r="B5" s="20" t="s">
        <v>7</v>
      </c>
      <c r="C5" s="20" t="s">
        <v>21</v>
      </c>
      <c r="D5" s="21">
        <f>+Criterios!L9</f>
        <v>0.33333333333333331</v>
      </c>
      <c r="E5">
        <v>3</v>
      </c>
    </row>
    <row r="6" spans="2:5" x14ac:dyDescent="0.25">
      <c r="B6" s="20" t="s">
        <v>2</v>
      </c>
      <c r="C6" s="20" t="s">
        <v>20</v>
      </c>
      <c r="D6" s="21">
        <f>+Criterios!L15</f>
        <v>0.33333333333333331</v>
      </c>
      <c r="E6">
        <v>4</v>
      </c>
    </row>
    <row r="7" spans="2:5" x14ac:dyDescent="0.25">
      <c r="B7" s="20" t="s">
        <v>13</v>
      </c>
      <c r="C7" s="20" t="s">
        <v>23</v>
      </c>
      <c r="D7" s="21">
        <f>+Criterios!L18</f>
        <v>0.42857142857142855</v>
      </c>
      <c r="E7">
        <v>5</v>
      </c>
    </row>
    <row r="8" spans="2:5" x14ac:dyDescent="0.25">
      <c r="B8" s="20" t="s">
        <v>10</v>
      </c>
      <c r="C8" s="20" t="s">
        <v>22</v>
      </c>
      <c r="D8" s="21">
        <f>+Criterios!L25</f>
        <v>0.4</v>
      </c>
      <c r="E8">
        <v>6</v>
      </c>
    </row>
    <row r="9" spans="2:5" x14ac:dyDescent="0.25">
      <c r="B9" s="20" t="s">
        <v>3</v>
      </c>
      <c r="C9" s="20" t="s">
        <v>20</v>
      </c>
      <c r="D9" s="21">
        <f>+Criterios!L30</f>
        <v>0.30769230769230771</v>
      </c>
      <c r="E9">
        <v>7</v>
      </c>
    </row>
    <row r="10" spans="2:5" x14ac:dyDescent="0.25">
      <c r="B10" s="20" t="s">
        <v>4</v>
      </c>
      <c r="C10" s="20" t="s">
        <v>20</v>
      </c>
      <c r="D10" s="21">
        <f>+Criterios!L43</f>
        <v>0.45454545454545453</v>
      </c>
      <c r="E10">
        <v>8</v>
      </c>
    </row>
    <row r="11" spans="2:5" x14ac:dyDescent="0.25">
      <c r="B11" s="20" t="s">
        <v>8</v>
      </c>
      <c r="C11" s="20" t="s">
        <v>21</v>
      </c>
      <c r="D11" s="21">
        <f>+Criterios!L54</f>
        <v>0.4</v>
      </c>
      <c r="E11">
        <v>9</v>
      </c>
    </row>
    <row r="12" spans="2:5" x14ac:dyDescent="0.25">
      <c r="B12" s="20" t="s">
        <v>9</v>
      </c>
      <c r="C12" s="20" t="s">
        <v>21</v>
      </c>
      <c r="D12" s="21">
        <f>+Criterios!L59</f>
        <v>0.33333333333333331</v>
      </c>
      <c r="E12">
        <v>10</v>
      </c>
    </row>
    <row r="13" spans="2:5" x14ac:dyDescent="0.25">
      <c r="B13" s="20" t="s">
        <v>11</v>
      </c>
      <c r="C13" s="20" t="s">
        <v>22</v>
      </c>
      <c r="D13" s="21">
        <f>+Criterios!L62</f>
        <v>0.66666666666666663</v>
      </c>
      <c r="E13">
        <v>11</v>
      </c>
    </row>
    <row r="14" spans="2:5" x14ac:dyDescent="0.25">
      <c r="B14" s="20" t="s">
        <v>5</v>
      </c>
      <c r="C14" s="20" t="s">
        <v>20</v>
      </c>
      <c r="D14" s="21">
        <f>+Criterios!L65</f>
        <v>0.33333333333333331</v>
      </c>
      <c r="E14">
        <v>12</v>
      </c>
    </row>
    <row r="15" spans="2:5" x14ac:dyDescent="0.25">
      <c r="B15" s="20" t="s">
        <v>6</v>
      </c>
      <c r="C15" s="20" t="s">
        <v>20</v>
      </c>
      <c r="D15" s="21">
        <f>+Criterios!L68</f>
        <v>0.6</v>
      </c>
      <c r="E15">
        <v>13</v>
      </c>
    </row>
    <row r="16" spans="2:5" x14ac:dyDescent="0.25">
      <c r="B16" s="20" t="s">
        <v>12</v>
      </c>
      <c r="C16" s="20" t="s">
        <v>22</v>
      </c>
      <c r="D16" s="21">
        <f>+Criterios!L73</f>
        <v>0.66666666666666663</v>
      </c>
      <c r="E16">
        <v>14</v>
      </c>
    </row>
    <row r="17" spans="2:5" x14ac:dyDescent="0.25">
      <c r="B17" s="20" t="s">
        <v>14</v>
      </c>
      <c r="C17" s="20" t="s">
        <v>23</v>
      </c>
      <c r="D17" s="21">
        <f>+Criterios!L76</f>
        <v>0.5</v>
      </c>
      <c r="E17">
        <v>15</v>
      </c>
    </row>
    <row r="18" spans="2:5" x14ac:dyDescent="0.25">
      <c r="B18" s="20" t="s">
        <v>15</v>
      </c>
      <c r="C18" s="20" t="s">
        <v>23</v>
      </c>
      <c r="D18" s="21">
        <f>+Criterios!L80</f>
        <v>1</v>
      </c>
      <c r="E18">
        <v>16</v>
      </c>
    </row>
    <row r="19" spans="2:5" x14ac:dyDescent="0.25">
      <c r="B19" s="20" t="s">
        <v>42</v>
      </c>
      <c r="C19" s="20" t="s">
        <v>23</v>
      </c>
      <c r="D19" s="21">
        <f>+Criterios!L83</f>
        <v>1</v>
      </c>
      <c r="E19">
        <v>17</v>
      </c>
    </row>
    <row r="20" spans="2:5" x14ac:dyDescent="0.25">
      <c r="B20" s="20" t="s">
        <v>16</v>
      </c>
      <c r="C20" s="20" t="s">
        <v>23</v>
      </c>
      <c r="D20" s="21">
        <f>+Criterios!L87</f>
        <v>1</v>
      </c>
      <c r="E20">
        <v>18</v>
      </c>
    </row>
    <row r="21" spans="2:5" x14ac:dyDescent="0.25">
      <c r="B21" s="20" t="s">
        <v>96</v>
      </c>
      <c r="C21" s="20" t="s">
        <v>20</v>
      </c>
      <c r="D21" s="21">
        <f>+Criterios!L96</f>
        <v>1</v>
      </c>
      <c r="E21">
        <v>19</v>
      </c>
    </row>
    <row r="22" spans="2:5" x14ac:dyDescent="0.25">
      <c r="B22" s="20" t="s">
        <v>112</v>
      </c>
      <c r="C22" s="20" t="s">
        <v>23</v>
      </c>
      <c r="D22" s="21">
        <f>+Criterios!L99</f>
        <v>1</v>
      </c>
      <c r="E22">
        <v>20</v>
      </c>
    </row>
    <row r="23" spans="2:5" x14ac:dyDescent="0.25">
      <c r="B23" s="20" t="s">
        <v>138</v>
      </c>
      <c r="C23" s="20" t="s">
        <v>23</v>
      </c>
      <c r="D23" s="21">
        <f>+Criterios!L103</f>
        <v>1</v>
      </c>
      <c r="E23">
        <v>21</v>
      </c>
    </row>
    <row r="24" spans="2:5" x14ac:dyDescent="0.25">
      <c r="B24" s="20" t="s">
        <v>153</v>
      </c>
      <c r="C24" s="20" t="s">
        <v>23</v>
      </c>
      <c r="D24" s="21">
        <f>+Criterios!L106</f>
        <v>1</v>
      </c>
      <c r="E24">
        <v>22</v>
      </c>
    </row>
    <row r="25" spans="2:5" x14ac:dyDescent="0.25">
      <c r="B25" t="s">
        <v>156</v>
      </c>
      <c r="D25" s="21">
        <f>+Criterios!L110</f>
        <v>1</v>
      </c>
      <c r="E25">
        <v>23</v>
      </c>
    </row>
    <row r="26" spans="2:5" x14ac:dyDescent="0.25">
      <c r="C26" t="s">
        <v>22</v>
      </c>
      <c r="D26" s="11">
        <f>+(D4+D8+D13+D16)/4</f>
        <v>0.68333333333333324</v>
      </c>
    </row>
    <row r="27" spans="2:5" x14ac:dyDescent="0.25">
      <c r="C27" t="s">
        <v>116</v>
      </c>
      <c r="D27" s="11">
        <f>+(D6+D9+D10+D14+D15+D21)/6</f>
        <v>0.50481740481740478</v>
      </c>
    </row>
    <row r="28" spans="2:5" x14ac:dyDescent="0.25">
      <c r="C28" t="s">
        <v>117</v>
      </c>
      <c r="D28" s="11">
        <f>+(D3+D5+D11+D12)/4</f>
        <v>0.51666666666666672</v>
      </c>
    </row>
    <row r="29" spans="2:5" x14ac:dyDescent="0.25">
      <c r="C29" t="s">
        <v>23</v>
      </c>
      <c r="D29" s="11">
        <f>+(D7+D17+D18+D19+D20+D22+D23)/7</f>
        <v>0.84693877551020413</v>
      </c>
    </row>
    <row r="33" spans="1:6" x14ac:dyDescent="0.25">
      <c r="A33" t="s">
        <v>23</v>
      </c>
      <c r="F33" t="s">
        <v>23</v>
      </c>
    </row>
    <row r="34" spans="1:6" x14ac:dyDescent="0.25">
      <c r="B34" t="s">
        <v>143</v>
      </c>
      <c r="C34" s="10">
        <f>D7</f>
        <v>0.42857142857142855</v>
      </c>
      <c r="D34" t="str">
        <f>C7</f>
        <v>Actores y poder</v>
      </c>
    </row>
    <row r="35" spans="1:6" x14ac:dyDescent="0.25">
      <c r="B35" t="str">
        <f>B22</f>
        <v>20 Eficiencia</v>
      </c>
      <c r="C35" s="10">
        <f>D22</f>
        <v>1</v>
      </c>
      <c r="D35" t="str">
        <f>C22</f>
        <v>Actores y poder</v>
      </c>
    </row>
    <row r="36" spans="1:6" x14ac:dyDescent="0.25">
      <c r="B36" t="str">
        <f>B23</f>
        <v>21 Formalidad</v>
      </c>
      <c r="C36" s="10">
        <f>D23</f>
        <v>1</v>
      </c>
      <c r="D36" t="str">
        <f>C23</f>
        <v>Actores y poder</v>
      </c>
    </row>
    <row r="37" spans="1:6" x14ac:dyDescent="0.25">
      <c r="B37" t="str">
        <f>B17</f>
        <v>15 Promueva los liderazgos territoriales</v>
      </c>
      <c r="C37" s="10">
        <f>D17</f>
        <v>0.5</v>
      </c>
      <c r="D37" t="str">
        <f>C17</f>
        <v>Actores y poder</v>
      </c>
    </row>
    <row r="38" spans="1:6" x14ac:dyDescent="0.25">
      <c r="B38" t="str">
        <f>B18</f>
        <v>16 Promueve las identidades territoriales</v>
      </c>
      <c r="C38" s="10">
        <f>D18</f>
        <v>1</v>
      </c>
      <c r="D38" t="str">
        <f>C18</f>
        <v>Actores y poder</v>
      </c>
    </row>
    <row r="39" spans="1:6" x14ac:dyDescent="0.25">
      <c r="B39" t="s">
        <v>148</v>
      </c>
      <c r="C39" s="10">
        <f>D19</f>
        <v>1</v>
      </c>
      <c r="D39" t="str">
        <f>C19</f>
        <v>Actores y poder</v>
      </c>
    </row>
    <row r="40" spans="1:6" x14ac:dyDescent="0.25">
      <c r="B40" t="str">
        <f>B20</f>
        <v>18 Considera mecanismos de rendición de cuentas</v>
      </c>
      <c r="C40" s="10">
        <f>D20</f>
        <v>1</v>
      </c>
      <c r="D40" t="str">
        <f>C20</f>
        <v>Actores y poder</v>
      </c>
    </row>
    <row r="41" spans="1:6" x14ac:dyDescent="0.25">
      <c r="C41" s="11"/>
      <c r="D41"/>
    </row>
    <row r="42" spans="1:6" x14ac:dyDescent="0.25">
      <c r="B42" t="str">
        <f>B21</f>
        <v>19 Estabilidad</v>
      </c>
      <c r="C42" s="10">
        <f>D21</f>
        <v>1</v>
      </c>
      <c r="D42" t="str">
        <f>C21</f>
        <v>Intertemporalidad</v>
      </c>
    </row>
    <row r="43" spans="1:6" x14ac:dyDescent="0.25">
      <c r="B43" t="s">
        <v>146</v>
      </c>
      <c r="C43" s="10">
        <f>D6</f>
        <v>0.33333333333333331</v>
      </c>
      <c r="D43" t="str">
        <f>C6</f>
        <v>Intertemporalidad</v>
      </c>
    </row>
    <row r="44" spans="1:6" x14ac:dyDescent="0.25">
      <c r="B44" t="s">
        <v>151</v>
      </c>
      <c r="C44" s="10">
        <f>D9</f>
        <v>0.30769230769230771</v>
      </c>
      <c r="D44" t="str">
        <f>C9</f>
        <v>Intertemporalidad</v>
      </c>
    </row>
    <row r="45" spans="1:6" x14ac:dyDescent="0.25">
      <c r="B45" t="s">
        <v>152</v>
      </c>
      <c r="C45" s="10">
        <f>D10</f>
        <v>0.45454545454545453</v>
      </c>
      <c r="D45" t="str">
        <f>C10</f>
        <v>Intertemporalidad</v>
      </c>
    </row>
    <row r="46" spans="1:6" x14ac:dyDescent="0.25">
      <c r="B46" t="str">
        <f>B14</f>
        <v>12 Incorpora mecanismos para evaluar sus resultados</v>
      </c>
      <c r="C46" s="10">
        <f>D14</f>
        <v>0.33333333333333331</v>
      </c>
      <c r="D46" t="str">
        <f>C14</f>
        <v>Intertemporalidad</v>
      </c>
    </row>
    <row r="47" spans="1:6" x14ac:dyDescent="0.25">
      <c r="B47" t="str">
        <f>B15</f>
        <v>13 Considera mecanismos para su actualización</v>
      </c>
      <c r="C47" s="10">
        <f>D15</f>
        <v>0.6</v>
      </c>
      <c r="D47" t="str">
        <f>C15</f>
        <v>Intertemporalidad</v>
      </c>
    </row>
    <row r="48" spans="1:6" x14ac:dyDescent="0.25">
      <c r="C48" s="11"/>
      <c r="D48"/>
    </row>
    <row r="49" spans="2:6" x14ac:dyDescent="0.25">
      <c r="B49" t="s">
        <v>150</v>
      </c>
      <c r="C49" s="10">
        <f>D4</f>
        <v>1</v>
      </c>
      <c r="D49" t="str">
        <f>C4</f>
        <v>Multi-escalaridad</v>
      </c>
    </row>
    <row r="50" spans="2:6" x14ac:dyDescent="0.25">
      <c r="B50" t="str">
        <f>B8</f>
        <v>6 Considera la diversidad territorial en su implementación</v>
      </c>
      <c r="C50" s="10">
        <f>D8</f>
        <v>0.4</v>
      </c>
      <c r="D50" t="str">
        <f>C8</f>
        <v>Multi-escalaridad</v>
      </c>
    </row>
    <row r="51" spans="2:6" x14ac:dyDescent="0.25">
      <c r="B51" t="str">
        <f>B13</f>
        <v>11 Territorializa las políticas sectoriales nacionales</v>
      </c>
      <c r="C51" s="10">
        <f>D13</f>
        <v>0.66666666666666663</v>
      </c>
      <c r="D51" t="str">
        <f>C13</f>
        <v>Multi-escalaridad</v>
      </c>
    </row>
    <row r="52" spans="2:6" x14ac:dyDescent="0.25">
      <c r="B52" t="s">
        <v>147</v>
      </c>
      <c r="C52" s="10">
        <f>D16</f>
        <v>0.66666666666666663</v>
      </c>
      <c r="D52" t="str">
        <f>C16</f>
        <v>Multi-escalaridad</v>
      </c>
    </row>
    <row r="53" spans="2:6" x14ac:dyDescent="0.25">
      <c r="C53" s="11"/>
      <c r="D53"/>
    </row>
    <row r="54" spans="2:6" x14ac:dyDescent="0.25">
      <c r="B54" t="s">
        <v>149</v>
      </c>
      <c r="C54" s="10">
        <f>D5</f>
        <v>0.33333333333333331</v>
      </c>
      <c r="D54" t="str">
        <f>C5</f>
        <v>Intersectorialidad</v>
      </c>
    </row>
    <row r="55" spans="2:6" x14ac:dyDescent="0.25">
      <c r="B55" t="str">
        <f>B11</f>
        <v>9 Se articula con el plan nacional de desarrollo</v>
      </c>
      <c r="C55" s="10">
        <f>D11</f>
        <v>0.4</v>
      </c>
      <c r="D55" t="str">
        <f>C11</f>
        <v>Intersectorialidad</v>
      </c>
    </row>
    <row r="56" spans="2:6" x14ac:dyDescent="0.25">
      <c r="B56" t="s">
        <v>144</v>
      </c>
      <c r="C56" s="10">
        <f>D12</f>
        <v>0.33333333333333331</v>
      </c>
      <c r="D56" t="str">
        <f>C12</f>
        <v>Intersectorialidad</v>
      </c>
    </row>
    <row r="57" spans="2:6" x14ac:dyDescent="0.25">
      <c r="B57" t="s">
        <v>145</v>
      </c>
      <c r="C57" s="10">
        <f>D3</f>
        <v>1</v>
      </c>
      <c r="D57" t="str">
        <f>C3</f>
        <v>Intersectorialidad</v>
      </c>
    </row>
    <row r="62" spans="2:6" x14ac:dyDescent="0.25">
      <c r="F62" t="s">
        <v>20</v>
      </c>
    </row>
    <row r="90" spans="6:6" x14ac:dyDescent="0.25">
      <c r="F90" t="s">
        <v>268</v>
      </c>
    </row>
    <row r="118" spans="6:6" x14ac:dyDescent="0.25">
      <c r="F118" t="s">
        <v>21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C685-213C-46D3-A17A-2F278A3976B0}">
  <dimension ref="B1:Y73"/>
  <sheetViews>
    <sheetView topLeftCell="A7" workbookViewId="0">
      <selection activeCell="K35" sqref="K35"/>
    </sheetView>
  </sheetViews>
  <sheetFormatPr defaultRowHeight="15" x14ac:dyDescent="0.25"/>
  <cols>
    <col min="1" max="2" width="2.85546875" customWidth="1"/>
    <col min="3" max="3" width="11" customWidth="1"/>
    <col min="4" max="4" width="7.28515625" bestFit="1" customWidth="1"/>
    <col min="5" max="5" width="5" customWidth="1"/>
    <col min="6" max="6" width="9.28515625" customWidth="1"/>
    <col min="7" max="7" width="8.140625" bestFit="1" customWidth="1"/>
    <col min="8" max="8" width="2.85546875" customWidth="1"/>
    <col min="9" max="9" width="12.85546875" customWidth="1"/>
    <col min="10" max="11" width="7.85546875" bestFit="1" customWidth="1"/>
    <col min="12" max="12" width="6.5703125" bestFit="1" customWidth="1"/>
    <col min="13" max="13" width="7.85546875" bestFit="1" customWidth="1"/>
    <col min="15" max="15" width="6.5703125" bestFit="1" customWidth="1"/>
    <col min="16" max="16" width="7.85546875" bestFit="1" customWidth="1"/>
    <col min="18" max="18" width="6.5703125" bestFit="1" customWidth="1"/>
    <col min="19" max="19" width="7.85546875" bestFit="1" customWidth="1"/>
    <col min="21" max="21" width="6.5703125" bestFit="1" customWidth="1"/>
    <col min="22" max="22" width="7.85546875" bestFit="1" customWidth="1"/>
    <col min="24" max="24" width="6.5703125" bestFit="1" customWidth="1"/>
    <col min="25" max="25" width="7.85546875" bestFit="1" customWidth="1"/>
  </cols>
  <sheetData>
    <row r="1" spans="2:25" ht="0.75" customHeight="1" x14ac:dyDescent="0.25"/>
    <row r="2" spans="2:25" ht="0.75" customHeight="1" x14ac:dyDescent="0.25">
      <c r="B2" t="s">
        <v>176</v>
      </c>
      <c r="C2" s="23">
        <f>+AVERAGE(C5:C9)</f>
        <v>0.63244755244755235</v>
      </c>
      <c r="E2" t="s">
        <v>177</v>
      </c>
      <c r="F2" s="23">
        <f>+AVERAGE(F5:F10)</f>
        <v>0.57148407148407154</v>
      </c>
      <c r="H2" t="s">
        <v>178</v>
      </c>
      <c r="I2" s="23">
        <f>+AVERAGE(I5:I11)</f>
        <v>0.70408163265306123</v>
      </c>
      <c r="K2" t="s">
        <v>179</v>
      </c>
      <c r="L2" s="23">
        <f>+AVERAGE(L5:L9)</f>
        <v>0.61904761904761896</v>
      </c>
      <c r="N2" t="s">
        <v>180</v>
      </c>
      <c r="O2" s="23">
        <f>+AVERAGE(O5:O10)</f>
        <v>0.68259518259518259</v>
      </c>
      <c r="Q2" t="s">
        <v>181</v>
      </c>
      <c r="R2" s="23">
        <f>+AVERAGE(R5:R7)</f>
        <v>0.6428571428571429</v>
      </c>
      <c r="S2" s="23"/>
      <c r="T2" t="s">
        <v>182</v>
      </c>
      <c r="U2" s="23">
        <f>+AVERAGE(U5:U10)</f>
        <v>0.69444444444444431</v>
      </c>
    </row>
    <row r="3" spans="2:25" ht="0.75" customHeight="1" x14ac:dyDescent="0.25">
      <c r="C3" s="34">
        <f>+C2*100</f>
        <v>63.244755244755233</v>
      </c>
      <c r="F3" s="34">
        <f>+F2*100</f>
        <v>57.148407148407152</v>
      </c>
      <c r="I3" s="34">
        <f>+I2*100</f>
        <v>70.408163265306129</v>
      </c>
      <c r="L3" s="34">
        <f>+L2*100</f>
        <v>61.904761904761898</v>
      </c>
      <c r="O3" s="34">
        <f>+O2*100</f>
        <v>68.259518259518259</v>
      </c>
      <c r="R3" s="34">
        <f>+R2*100</f>
        <v>64.285714285714292</v>
      </c>
      <c r="S3" s="23"/>
      <c r="U3" s="34">
        <f>+U2*100</f>
        <v>69.444444444444429</v>
      </c>
    </row>
    <row r="4" spans="2:25" ht="0.75" customHeight="1" x14ac:dyDescent="0.25">
      <c r="C4" s="34"/>
      <c r="F4" s="23"/>
      <c r="I4" s="23"/>
      <c r="L4" s="23"/>
      <c r="O4" s="23"/>
      <c r="R4" s="23"/>
      <c r="S4" s="23"/>
      <c r="U4" s="23"/>
    </row>
    <row r="5" spans="2:25" ht="0.75" customHeight="1" x14ac:dyDescent="0.25">
      <c r="B5">
        <v>1</v>
      </c>
      <c r="C5" s="11">
        <f>+Procesos!$D3</f>
        <v>1</v>
      </c>
      <c r="E5">
        <v>2</v>
      </c>
      <c r="F5" s="11">
        <f>+Procesos!$D4</f>
        <v>1</v>
      </c>
      <c r="G5" s="10"/>
      <c r="H5">
        <v>4</v>
      </c>
      <c r="I5" s="11">
        <f>+Procesos!D6</f>
        <v>0.33333333333333331</v>
      </c>
      <c r="J5" s="10"/>
      <c r="K5">
        <v>4</v>
      </c>
      <c r="L5" s="11">
        <f>+Procesos!D6</f>
        <v>0.33333333333333331</v>
      </c>
      <c r="M5" s="10"/>
      <c r="N5">
        <v>2</v>
      </c>
      <c r="O5" s="11">
        <f>+Procesos!$D4</f>
        <v>1</v>
      </c>
      <c r="P5" s="10"/>
      <c r="Q5">
        <v>5</v>
      </c>
      <c r="R5" s="11">
        <f>+Procesos!D7</f>
        <v>0.42857142857142855</v>
      </c>
      <c r="S5" s="10"/>
      <c r="T5">
        <v>2</v>
      </c>
      <c r="U5" s="10">
        <f>+Procesos!$D4</f>
        <v>1</v>
      </c>
    </row>
    <row r="6" spans="2:25" ht="0.75" customHeight="1" x14ac:dyDescent="0.25">
      <c r="B6">
        <v>6</v>
      </c>
      <c r="C6" s="11">
        <f>+Procesos!$D8</f>
        <v>0.4</v>
      </c>
      <c r="E6">
        <v>3</v>
      </c>
      <c r="F6" s="11">
        <f>+Procesos!$D5</f>
        <v>0.33333333333333331</v>
      </c>
      <c r="G6" s="10"/>
      <c r="H6">
        <v>5</v>
      </c>
      <c r="I6" s="11">
        <f>+Procesos!D7</f>
        <v>0.42857142857142855</v>
      </c>
      <c r="J6" s="10"/>
      <c r="K6">
        <v>5</v>
      </c>
      <c r="L6" s="11">
        <f>+Procesos!D7</f>
        <v>0.42857142857142855</v>
      </c>
      <c r="M6" s="10"/>
      <c r="N6">
        <v>3</v>
      </c>
      <c r="O6" s="11">
        <f>+Procesos!$D5</f>
        <v>0.33333333333333331</v>
      </c>
      <c r="P6" s="10"/>
      <c r="Q6">
        <v>15</v>
      </c>
      <c r="R6" s="11">
        <f>+Procesos!D17</f>
        <v>0.5</v>
      </c>
      <c r="S6" s="10"/>
      <c r="T6">
        <v>6</v>
      </c>
      <c r="U6" s="10">
        <f>+Procesos!D6</f>
        <v>0.33333333333333331</v>
      </c>
    </row>
    <row r="7" spans="2:25" ht="0.75" customHeight="1" x14ac:dyDescent="0.25">
      <c r="B7">
        <v>7</v>
      </c>
      <c r="C7" s="11">
        <f>+Procesos!$D9</f>
        <v>0.30769230769230771</v>
      </c>
      <c r="E7">
        <v>7</v>
      </c>
      <c r="F7" s="11">
        <f>+Procesos!$D9</f>
        <v>0.30769230769230771</v>
      </c>
      <c r="G7" s="10"/>
      <c r="H7">
        <v>14</v>
      </c>
      <c r="I7" s="11">
        <f>+Procesos!D16</f>
        <v>0.66666666666666663</v>
      </c>
      <c r="J7" s="10"/>
      <c r="K7">
        <v>12</v>
      </c>
      <c r="L7" s="11">
        <f>+Procesos!D14</f>
        <v>0.33333333333333331</v>
      </c>
      <c r="M7" s="10"/>
      <c r="N7">
        <v>7</v>
      </c>
      <c r="O7" s="11">
        <f>+Procesos!$D9</f>
        <v>0.30769230769230771</v>
      </c>
      <c r="Q7">
        <v>16</v>
      </c>
      <c r="R7" s="11">
        <f>+Procesos!D18</f>
        <v>1</v>
      </c>
      <c r="S7" s="10"/>
      <c r="T7">
        <v>11</v>
      </c>
      <c r="U7" s="10">
        <f>+Procesos!D13</f>
        <v>0.66666666666666663</v>
      </c>
    </row>
    <row r="8" spans="2:25" ht="0.75" customHeight="1" x14ac:dyDescent="0.25">
      <c r="B8">
        <v>8</v>
      </c>
      <c r="C8" s="11">
        <f>+Procesos!$D10</f>
        <v>0.45454545454545453</v>
      </c>
      <c r="E8">
        <v>8</v>
      </c>
      <c r="F8" s="11">
        <f>+Procesos!$D10</f>
        <v>0.45454545454545453</v>
      </c>
      <c r="G8" s="10"/>
      <c r="H8">
        <v>15</v>
      </c>
      <c r="I8" s="11">
        <f>+Procesos!D17</f>
        <v>0.5</v>
      </c>
      <c r="J8" s="10"/>
      <c r="K8">
        <v>17</v>
      </c>
      <c r="L8" s="11">
        <f>+Procesos!D19</f>
        <v>1</v>
      </c>
      <c r="M8" s="10"/>
      <c r="N8">
        <v>8</v>
      </c>
      <c r="O8" s="11">
        <f>+Procesos!$D10</f>
        <v>0.45454545454545453</v>
      </c>
      <c r="P8" s="10"/>
      <c r="T8">
        <v>14</v>
      </c>
      <c r="U8" s="10">
        <f>+Procesos!D16</f>
        <v>0.66666666666666663</v>
      </c>
    </row>
    <row r="9" spans="2:25" ht="0.75" customHeight="1" x14ac:dyDescent="0.25">
      <c r="B9">
        <v>23</v>
      </c>
      <c r="C9" s="11">
        <f>+Procesos!$D25</f>
        <v>1</v>
      </c>
      <c r="E9">
        <v>10</v>
      </c>
      <c r="F9" s="11">
        <f>+Procesos!$D12</f>
        <v>0.33333333333333331</v>
      </c>
      <c r="G9" s="10"/>
      <c r="H9">
        <v>16</v>
      </c>
      <c r="I9" s="11">
        <f>+Procesos!D18</f>
        <v>1</v>
      </c>
      <c r="J9" s="10"/>
      <c r="K9">
        <v>18</v>
      </c>
      <c r="L9" s="11">
        <f>+Procesos!D20</f>
        <v>1</v>
      </c>
      <c r="M9" s="10"/>
      <c r="N9">
        <v>17</v>
      </c>
      <c r="O9" s="11">
        <f>+Procesos!D19</f>
        <v>1</v>
      </c>
      <c r="T9">
        <v>15</v>
      </c>
      <c r="U9" s="10">
        <f>+Procesos!D17</f>
        <v>0.5</v>
      </c>
    </row>
    <row r="10" spans="2:25" ht="0.75" customHeight="1" x14ac:dyDescent="0.25">
      <c r="E10">
        <v>20</v>
      </c>
      <c r="F10" s="11">
        <f>+Procesos!D22</f>
        <v>1</v>
      </c>
      <c r="G10" s="10"/>
      <c r="H10">
        <v>17</v>
      </c>
      <c r="I10" s="11">
        <f>+Procesos!D19</f>
        <v>1</v>
      </c>
      <c r="J10" s="10"/>
      <c r="L10" s="11"/>
      <c r="M10" s="10"/>
      <c r="N10">
        <v>20</v>
      </c>
      <c r="O10" s="11">
        <f>+Procesos!D22</f>
        <v>1</v>
      </c>
      <c r="T10">
        <v>16</v>
      </c>
      <c r="U10" s="10">
        <f>+Procesos!D18</f>
        <v>1</v>
      </c>
    </row>
    <row r="11" spans="2:25" ht="0.75" customHeight="1" x14ac:dyDescent="0.25">
      <c r="H11">
        <v>22</v>
      </c>
      <c r="I11" s="11">
        <f>+Procesos!D24</f>
        <v>1</v>
      </c>
      <c r="J11" s="10"/>
      <c r="L11" s="10"/>
      <c r="M11" s="10"/>
      <c r="O11" s="24"/>
    </row>
    <row r="12" spans="2:25" ht="0.75" customHeight="1" x14ac:dyDescent="0.25"/>
    <row r="13" spans="2:25" ht="0.75" customHeight="1" x14ac:dyDescent="0.25"/>
    <row r="14" spans="2:25" ht="0.75" customHeight="1" thickBot="1" x14ac:dyDescent="0.3">
      <c r="C14" s="26"/>
      <c r="D14" s="27" t="s">
        <v>183</v>
      </c>
      <c r="E14" s="28"/>
      <c r="F14" s="26"/>
      <c r="G14" s="27" t="s">
        <v>176</v>
      </c>
      <c r="H14" s="29"/>
      <c r="I14" s="26"/>
      <c r="J14" s="27" t="s">
        <v>177</v>
      </c>
      <c r="L14" s="26"/>
      <c r="M14" s="27" t="s">
        <v>178</v>
      </c>
      <c r="O14" s="26"/>
      <c r="P14" s="27" t="s">
        <v>179</v>
      </c>
      <c r="R14" s="26"/>
      <c r="S14" s="27" t="s">
        <v>180</v>
      </c>
      <c r="U14" s="26"/>
      <c r="V14" s="27" t="s">
        <v>181</v>
      </c>
      <c r="X14" s="26"/>
      <c r="Y14" s="27" t="s">
        <v>182</v>
      </c>
    </row>
    <row r="15" spans="2:25" ht="0.75" customHeight="1" thickTop="1" x14ac:dyDescent="0.25">
      <c r="C15" s="30"/>
      <c r="D15" s="31">
        <v>33</v>
      </c>
      <c r="E15" s="28"/>
      <c r="F15" s="30" t="s">
        <v>45</v>
      </c>
      <c r="G15" s="35">
        <f>+C3</f>
        <v>63.244755244755233</v>
      </c>
      <c r="H15" s="29"/>
      <c r="I15" s="30" t="s">
        <v>45</v>
      </c>
      <c r="J15" s="36">
        <f>+F3</f>
        <v>57.148407148407152</v>
      </c>
      <c r="L15" s="30" t="s">
        <v>45</v>
      </c>
      <c r="M15" s="36">
        <f>+I3</f>
        <v>70.408163265306129</v>
      </c>
      <c r="O15" s="30" t="s">
        <v>45</v>
      </c>
      <c r="P15" s="36">
        <f>+L3</f>
        <v>61.904761904761898</v>
      </c>
      <c r="R15" s="30" t="s">
        <v>45</v>
      </c>
      <c r="S15" s="36">
        <f>+O3</f>
        <v>68.259518259518259</v>
      </c>
      <c r="U15" s="30" t="s">
        <v>45</v>
      </c>
      <c r="V15" s="36">
        <f>+R3</f>
        <v>64.285714285714292</v>
      </c>
      <c r="X15" s="30" t="s">
        <v>45</v>
      </c>
      <c r="Y15" s="36">
        <f>+U3</f>
        <v>69.444444444444429</v>
      </c>
    </row>
    <row r="16" spans="2:25" ht="0.75" customHeight="1" x14ac:dyDescent="0.25">
      <c r="C16" s="32"/>
      <c r="D16" s="33">
        <v>33</v>
      </c>
      <c r="E16" s="28"/>
      <c r="F16" s="32" t="s">
        <v>184</v>
      </c>
      <c r="G16" s="33">
        <v>1</v>
      </c>
      <c r="H16" s="29"/>
      <c r="I16" s="32" t="s">
        <v>184</v>
      </c>
      <c r="J16" s="33">
        <v>1</v>
      </c>
      <c r="L16" s="32" t="s">
        <v>184</v>
      </c>
      <c r="M16" s="33">
        <v>1</v>
      </c>
      <c r="O16" s="32" t="s">
        <v>184</v>
      </c>
      <c r="P16" s="33">
        <v>1</v>
      </c>
      <c r="R16" s="32" t="s">
        <v>184</v>
      </c>
      <c r="S16" s="33">
        <v>1</v>
      </c>
      <c r="U16" s="32" t="s">
        <v>184</v>
      </c>
      <c r="V16" s="33">
        <v>1</v>
      </c>
      <c r="X16" s="32" t="s">
        <v>184</v>
      </c>
      <c r="Y16" s="33">
        <v>1</v>
      </c>
    </row>
    <row r="17" spans="3:25" ht="0.75" customHeight="1" x14ac:dyDescent="0.25">
      <c r="C17" s="32"/>
      <c r="D17" s="33">
        <v>33</v>
      </c>
      <c r="E17" s="28"/>
      <c r="F17" s="32" t="s">
        <v>185</v>
      </c>
      <c r="G17" s="33">
        <v>100</v>
      </c>
      <c r="H17" s="29"/>
      <c r="I17" s="32" t="s">
        <v>185</v>
      </c>
      <c r="J17" s="33">
        <v>100</v>
      </c>
      <c r="L17" s="32" t="s">
        <v>185</v>
      </c>
      <c r="M17" s="33">
        <v>100</v>
      </c>
      <c r="O17" s="32" t="s">
        <v>185</v>
      </c>
      <c r="P17" s="33">
        <v>100</v>
      </c>
      <c r="R17" s="32" t="s">
        <v>185</v>
      </c>
      <c r="S17" s="33">
        <v>100</v>
      </c>
      <c r="U17" s="32" t="s">
        <v>185</v>
      </c>
      <c r="V17" s="33">
        <v>100</v>
      </c>
      <c r="X17" s="32" t="s">
        <v>185</v>
      </c>
      <c r="Y17" s="33">
        <v>100</v>
      </c>
    </row>
    <row r="18" spans="3:25" ht="0.75" customHeight="1" x14ac:dyDescent="0.25">
      <c r="C18" s="26"/>
      <c r="D18" s="27">
        <f>SUM(D15:D17)</f>
        <v>99</v>
      </c>
      <c r="E18" s="28"/>
      <c r="F18" s="28"/>
      <c r="G18" s="28"/>
      <c r="H18" s="29"/>
      <c r="I18" s="29"/>
    </row>
    <row r="19" spans="3:25" ht="14.25" customHeight="1" x14ac:dyDescent="0.25">
      <c r="C19" s="28"/>
      <c r="D19" s="28"/>
      <c r="E19" s="28"/>
      <c r="F19" s="28"/>
      <c r="G19" s="28"/>
      <c r="H19" s="29"/>
      <c r="I19" s="29"/>
    </row>
    <row r="20" spans="3:25" x14ac:dyDescent="0.25">
      <c r="C20" t="s">
        <v>187</v>
      </c>
      <c r="D20" s="28"/>
      <c r="E20" s="28"/>
      <c r="F20" s="28"/>
      <c r="G20" s="28"/>
      <c r="H20" s="29"/>
      <c r="I20" s="29"/>
    </row>
    <row r="28" spans="3:25" x14ac:dyDescent="0.25">
      <c r="C28" t="s">
        <v>186</v>
      </c>
    </row>
    <row r="34" spans="3:9" x14ac:dyDescent="0.25">
      <c r="I34" s="37"/>
    </row>
    <row r="35" spans="3:9" x14ac:dyDescent="0.25">
      <c r="I35" s="37"/>
    </row>
    <row r="36" spans="3:9" x14ac:dyDescent="0.25">
      <c r="C36" t="s">
        <v>188</v>
      </c>
      <c r="I36" s="37"/>
    </row>
    <row r="37" spans="3:9" x14ac:dyDescent="0.25">
      <c r="I37" s="37"/>
    </row>
    <row r="38" spans="3:9" x14ac:dyDescent="0.25">
      <c r="I38" s="37"/>
    </row>
    <row r="39" spans="3:9" x14ac:dyDescent="0.25">
      <c r="I39" s="37"/>
    </row>
    <row r="40" spans="3:9" x14ac:dyDescent="0.25">
      <c r="I40" s="37"/>
    </row>
    <row r="41" spans="3:9" x14ac:dyDescent="0.25">
      <c r="I41" s="37"/>
    </row>
    <row r="42" spans="3:9" x14ac:dyDescent="0.25">
      <c r="I42" s="37"/>
    </row>
    <row r="44" spans="3:9" x14ac:dyDescent="0.25">
      <c r="C44" t="s">
        <v>189</v>
      </c>
    </row>
    <row r="46" spans="3:9" x14ac:dyDescent="0.25">
      <c r="I46" s="37"/>
    </row>
    <row r="47" spans="3:9" x14ac:dyDescent="0.25">
      <c r="I47" s="37"/>
    </row>
    <row r="48" spans="3:9" x14ac:dyDescent="0.25">
      <c r="I48" s="37"/>
    </row>
    <row r="49" spans="3:9" x14ac:dyDescent="0.25">
      <c r="I49" s="37"/>
    </row>
    <row r="50" spans="3:9" x14ac:dyDescent="0.25">
      <c r="I50" s="37"/>
    </row>
    <row r="51" spans="3:9" x14ac:dyDescent="0.25">
      <c r="I51" s="37"/>
    </row>
    <row r="52" spans="3:9" x14ac:dyDescent="0.25">
      <c r="I52" s="37"/>
    </row>
    <row r="53" spans="3:9" x14ac:dyDescent="0.25">
      <c r="C53" t="s">
        <v>190</v>
      </c>
    </row>
    <row r="55" spans="3:9" x14ac:dyDescent="0.25">
      <c r="I55" s="37"/>
    </row>
    <row r="56" spans="3:9" x14ac:dyDescent="0.25">
      <c r="I56" s="37"/>
    </row>
    <row r="57" spans="3:9" x14ac:dyDescent="0.25">
      <c r="I57" s="37"/>
    </row>
    <row r="63" spans="3:9" x14ac:dyDescent="0.25">
      <c r="C63" t="s">
        <v>191</v>
      </c>
    </row>
    <row r="73" spans="3:3" x14ac:dyDescent="0.25">
      <c r="C73" t="s">
        <v>192</v>
      </c>
    </row>
  </sheetData>
  <sheetProtection algorithmName="SHA-512" hashValue="Ut4OtwL/ktugBXeXhcJCUzg825vvKTjAYzlP5i4ZJsb9IVrq1BfujNrc8CDBcTjjflT47QEwaDFa5i53BUXstQ==" saltValue="pmF7wqs+JS/ve9RJpVK1VA=="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59C1C-F022-44F7-8178-BC304C7830CE}">
  <dimension ref="C1:G29"/>
  <sheetViews>
    <sheetView workbookViewId="0">
      <selection activeCell="I2" sqref="I2"/>
    </sheetView>
  </sheetViews>
  <sheetFormatPr defaultRowHeight="15" x14ac:dyDescent="0.25"/>
  <cols>
    <col min="1" max="1" width="2.7109375" customWidth="1"/>
    <col min="2" max="2" width="3.42578125" customWidth="1"/>
    <col min="3" max="3" width="83.5703125" bestFit="1" customWidth="1"/>
    <col min="4" max="4" width="12.140625" bestFit="1" customWidth="1"/>
    <col min="5" max="5" width="3.28515625" customWidth="1"/>
    <col min="6" max="6" width="5.7109375" bestFit="1" customWidth="1"/>
  </cols>
  <sheetData>
    <row r="1" spans="3:7" x14ac:dyDescent="0.25">
      <c r="C1" s="39" t="s">
        <v>193</v>
      </c>
    </row>
    <row r="4" spans="3:7" x14ac:dyDescent="0.25">
      <c r="D4" t="s">
        <v>106</v>
      </c>
      <c r="F4" t="s">
        <v>45</v>
      </c>
    </row>
    <row r="5" spans="3:7" x14ac:dyDescent="0.25">
      <c r="C5" t="s">
        <v>194</v>
      </c>
    </row>
    <row r="6" spans="3:7" x14ac:dyDescent="0.25">
      <c r="C6" t="s">
        <v>195</v>
      </c>
      <c r="D6" s="23">
        <v>0.33</v>
      </c>
      <c r="F6" s="10">
        <f>+Procesos!D3*D6</f>
        <v>0.33</v>
      </c>
      <c r="G6" s="23">
        <f>+AVERAGE(F6:F7)</f>
        <v>0.27500000000000002</v>
      </c>
    </row>
    <row r="7" spans="3:7" x14ac:dyDescent="0.25">
      <c r="C7" t="s">
        <v>196</v>
      </c>
      <c r="D7" s="23">
        <v>0.66</v>
      </c>
      <c r="F7" s="10">
        <f>+Procesos!$D$5*D7</f>
        <v>0.22</v>
      </c>
    </row>
    <row r="8" spans="3:7" x14ac:dyDescent="0.25">
      <c r="C8" t="s">
        <v>197</v>
      </c>
    </row>
    <row r="9" spans="3:7" x14ac:dyDescent="0.25">
      <c r="C9" t="s">
        <v>198</v>
      </c>
      <c r="D9" s="23">
        <v>0.33</v>
      </c>
      <c r="F9" s="10">
        <f>+Procesos!$D$4*D9</f>
        <v>0.33</v>
      </c>
      <c r="G9" s="23">
        <f>+AVERAGE(F9:F10)</f>
        <v>0.495</v>
      </c>
    </row>
    <row r="10" spans="3:7" x14ac:dyDescent="0.25">
      <c r="C10" t="s">
        <v>199</v>
      </c>
      <c r="D10" s="23">
        <v>0.66</v>
      </c>
      <c r="F10" s="10">
        <f>+Procesos!D24*D10</f>
        <v>0.66</v>
      </c>
    </row>
    <row r="11" spans="3:7" x14ac:dyDescent="0.25">
      <c r="C11" t="s">
        <v>200</v>
      </c>
    </row>
    <row r="12" spans="3:7" x14ac:dyDescent="0.25">
      <c r="C12" t="s">
        <v>201</v>
      </c>
      <c r="D12" s="23">
        <v>0.33</v>
      </c>
      <c r="F12" s="10">
        <f>+Procesos!D4*D12</f>
        <v>0.33</v>
      </c>
      <c r="G12" s="23">
        <f>+AVERAGE(F12:F13)</f>
        <v>0.38500000000000001</v>
      </c>
    </row>
    <row r="13" spans="3:7" x14ac:dyDescent="0.25">
      <c r="C13" t="s">
        <v>202</v>
      </c>
      <c r="D13" s="23">
        <v>0.66</v>
      </c>
      <c r="F13" s="10">
        <f>+Procesos!D16*D13</f>
        <v>0.44</v>
      </c>
    </row>
    <row r="14" spans="3:7" x14ac:dyDescent="0.25">
      <c r="C14" t="s">
        <v>203</v>
      </c>
    </row>
    <row r="15" spans="3:7" x14ac:dyDescent="0.25">
      <c r="C15" t="s">
        <v>201</v>
      </c>
      <c r="D15" s="23">
        <v>0.3</v>
      </c>
      <c r="F15" s="10">
        <f>+Procesos!$D$4*D15</f>
        <v>0.3</v>
      </c>
      <c r="G15" s="23">
        <f>+AVERAGE(F15:F18)</f>
        <v>0.155</v>
      </c>
    </row>
    <row r="16" spans="3:7" x14ac:dyDescent="0.25">
      <c r="C16" t="s">
        <v>196</v>
      </c>
      <c r="D16" s="23">
        <v>0.3</v>
      </c>
      <c r="F16" s="10">
        <f>+Procesos!$D$5*D16</f>
        <v>9.9999999999999992E-2</v>
      </c>
    </row>
    <row r="17" spans="3:7" x14ac:dyDescent="0.25">
      <c r="C17" t="s">
        <v>204</v>
      </c>
      <c r="D17" s="23">
        <v>0.3</v>
      </c>
      <c r="F17" s="10">
        <f>+Procesos!$D$8*D17</f>
        <v>0.12</v>
      </c>
    </row>
    <row r="18" spans="3:7" x14ac:dyDescent="0.25">
      <c r="C18" t="s">
        <v>205</v>
      </c>
      <c r="D18" s="23">
        <v>0.1</v>
      </c>
      <c r="F18" s="10">
        <f>+Procesos!$D$18*D18</f>
        <v>0.1</v>
      </c>
    </row>
    <row r="19" spans="3:7" x14ac:dyDescent="0.25">
      <c r="C19" t="s">
        <v>206</v>
      </c>
    </row>
    <row r="20" spans="3:7" x14ac:dyDescent="0.25">
      <c r="C20" t="s">
        <v>196</v>
      </c>
      <c r="D20" s="23">
        <v>0.33</v>
      </c>
      <c r="F20" s="10">
        <f>+Procesos!$D$5*D20</f>
        <v>0.11</v>
      </c>
      <c r="G20" s="23">
        <f>+AVERAGE(F20:F21)</f>
        <v>0.187</v>
      </c>
    </row>
    <row r="21" spans="3:7" x14ac:dyDescent="0.25">
      <c r="C21" t="s">
        <v>207</v>
      </c>
      <c r="D21" s="23">
        <v>0.66</v>
      </c>
      <c r="F21" s="10">
        <f>+Procesos!$D$11*D21</f>
        <v>0.26400000000000001</v>
      </c>
    </row>
    <row r="25" spans="3:7" x14ac:dyDescent="0.25">
      <c r="C25" t="s">
        <v>194</v>
      </c>
      <c r="D25" s="23">
        <f>+G6</f>
        <v>0.27500000000000002</v>
      </c>
    </row>
    <row r="26" spans="3:7" x14ac:dyDescent="0.25">
      <c r="C26" t="s">
        <v>197</v>
      </c>
      <c r="D26" s="23">
        <f>+G9</f>
        <v>0.495</v>
      </c>
    </row>
    <row r="27" spans="3:7" x14ac:dyDescent="0.25">
      <c r="C27" t="s">
        <v>200</v>
      </c>
      <c r="D27" s="23">
        <f>+G12</f>
        <v>0.38500000000000001</v>
      </c>
    </row>
    <row r="28" spans="3:7" x14ac:dyDescent="0.25">
      <c r="C28" t="s">
        <v>203</v>
      </c>
      <c r="D28" s="23">
        <f>+G15</f>
        <v>0.155</v>
      </c>
    </row>
    <row r="29" spans="3:7" x14ac:dyDescent="0.25">
      <c r="C29" t="s">
        <v>206</v>
      </c>
      <c r="D29" s="23">
        <f>+G20</f>
        <v>0.187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07D1-B1B2-47E9-B87F-A0DF5369B5A7}">
  <dimension ref="A1:E61"/>
  <sheetViews>
    <sheetView topLeftCell="A31" workbookViewId="0">
      <selection activeCell="B45" sqref="B45:C61"/>
    </sheetView>
  </sheetViews>
  <sheetFormatPr defaultRowHeight="15" x14ac:dyDescent="0.25"/>
  <cols>
    <col min="1" max="1" width="3" bestFit="1" customWidth="1"/>
    <col min="2" max="2" width="9.7109375" bestFit="1" customWidth="1"/>
    <col min="3" max="3" width="100" customWidth="1"/>
    <col min="4" max="4" width="20.7109375" customWidth="1"/>
    <col min="5" max="5" width="20.28515625" customWidth="1"/>
  </cols>
  <sheetData>
    <row r="1" spans="1:5" x14ac:dyDescent="0.25">
      <c r="A1" t="s">
        <v>208</v>
      </c>
      <c r="B1" t="s">
        <v>209</v>
      </c>
      <c r="C1" t="s">
        <v>210</v>
      </c>
      <c r="D1" t="s">
        <v>269</v>
      </c>
      <c r="E1" t="s">
        <v>211</v>
      </c>
    </row>
    <row r="2" spans="1:5" x14ac:dyDescent="0.25">
      <c r="A2">
        <v>1</v>
      </c>
      <c r="B2" t="s">
        <v>212</v>
      </c>
      <c r="C2" t="s">
        <v>213</v>
      </c>
    </row>
    <row r="3" spans="1:5" x14ac:dyDescent="0.25">
      <c r="A3">
        <v>2</v>
      </c>
      <c r="B3" t="s">
        <v>212</v>
      </c>
      <c r="C3" t="s">
        <v>214</v>
      </c>
    </row>
    <row r="4" spans="1:5" x14ac:dyDescent="0.25">
      <c r="A4">
        <v>3</v>
      </c>
      <c r="B4" t="s">
        <v>212</v>
      </c>
      <c r="C4" t="s">
        <v>215</v>
      </c>
    </row>
    <row r="5" spans="1:5" x14ac:dyDescent="0.25">
      <c r="A5">
        <v>4</v>
      </c>
      <c r="B5" t="s">
        <v>212</v>
      </c>
      <c r="C5" t="s">
        <v>216</v>
      </c>
    </row>
    <row r="6" spans="1:5" x14ac:dyDescent="0.25">
      <c r="A6">
        <v>5</v>
      </c>
      <c r="B6" t="s">
        <v>212</v>
      </c>
      <c r="C6" t="s">
        <v>217</v>
      </c>
    </row>
    <row r="7" spans="1:5" x14ac:dyDescent="0.25">
      <c r="A7">
        <v>6</v>
      </c>
      <c r="B7" t="s">
        <v>212</v>
      </c>
      <c r="C7" t="s">
        <v>218</v>
      </c>
    </row>
    <row r="8" spans="1:5" x14ac:dyDescent="0.25">
      <c r="A8">
        <v>7</v>
      </c>
      <c r="B8" t="s">
        <v>212</v>
      </c>
      <c r="C8" t="s">
        <v>219</v>
      </c>
    </row>
    <row r="9" spans="1:5" x14ac:dyDescent="0.25">
      <c r="A9">
        <v>8</v>
      </c>
      <c r="B9" t="s">
        <v>212</v>
      </c>
      <c r="C9" t="s">
        <v>220</v>
      </c>
    </row>
    <row r="10" spans="1:5" x14ac:dyDescent="0.25">
      <c r="A10">
        <v>9</v>
      </c>
      <c r="B10" t="s">
        <v>212</v>
      </c>
      <c r="C10" t="s">
        <v>221</v>
      </c>
    </row>
    <row r="11" spans="1:5" x14ac:dyDescent="0.25">
      <c r="A11">
        <v>10</v>
      </c>
      <c r="B11" t="s">
        <v>222</v>
      </c>
      <c r="C11" t="s">
        <v>223</v>
      </c>
      <c r="D11" t="s">
        <v>270</v>
      </c>
      <c r="E11" t="s">
        <v>302</v>
      </c>
    </row>
    <row r="12" spans="1:5" x14ac:dyDescent="0.25">
      <c r="A12">
        <v>11</v>
      </c>
      <c r="B12" t="s">
        <v>222</v>
      </c>
      <c r="C12" t="s">
        <v>224</v>
      </c>
      <c r="D12" t="s">
        <v>301</v>
      </c>
    </row>
    <row r="13" spans="1:5" x14ac:dyDescent="0.25">
      <c r="A13">
        <v>12</v>
      </c>
      <c r="B13" t="s">
        <v>222</v>
      </c>
      <c r="C13" t="s">
        <v>225</v>
      </c>
      <c r="D13" t="s">
        <v>271</v>
      </c>
      <c r="E13" t="s">
        <v>303</v>
      </c>
    </row>
    <row r="14" spans="1:5" x14ac:dyDescent="0.25">
      <c r="A14">
        <v>13</v>
      </c>
      <c r="B14" t="s">
        <v>222</v>
      </c>
      <c r="C14" t="s">
        <v>226</v>
      </c>
      <c r="D14" t="s">
        <v>272</v>
      </c>
    </row>
    <row r="15" spans="1:5" x14ac:dyDescent="0.25">
      <c r="A15">
        <v>14</v>
      </c>
      <c r="B15" t="s">
        <v>222</v>
      </c>
      <c r="C15" t="s">
        <v>227</v>
      </c>
      <c r="D15" t="s">
        <v>273</v>
      </c>
    </row>
    <row r="16" spans="1:5" x14ac:dyDescent="0.25">
      <c r="A16">
        <v>15</v>
      </c>
      <c r="B16" t="s">
        <v>222</v>
      </c>
      <c r="C16" t="s">
        <v>228</v>
      </c>
      <c r="D16" t="s">
        <v>277</v>
      </c>
    </row>
    <row r="17" spans="1:4" x14ac:dyDescent="0.25">
      <c r="A17">
        <v>16</v>
      </c>
      <c r="B17" t="s">
        <v>222</v>
      </c>
      <c r="C17" t="s">
        <v>229</v>
      </c>
      <c r="D17" t="s">
        <v>278</v>
      </c>
    </row>
    <row r="18" spans="1:4" x14ac:dyDescent="0.25">
      <c r="A18">
        <v>17</v>
      </c>
      <c r="B18" t="s">
        <v>222</v>
      </c>
      <c r="C18" t="s">
        <v>230</v>
      </c>
      <c r="D18" t="s">
        <v>279</v>
      </c>
    </row>
    <row r="19" spans="1:4" x14ac:dyDescent="0.25">
      <c r="A19">
        <v>18</v>
      </c>
      <c r="B19" t="s">
        <v>222</v>
      </c>
      <c r="C19" t="s">
        <v>231</v>
      </c>
      <c r="D19" t="s">
        <v>274</v>
      </c>
    </row>
    <row r="20" spans="1:4" x14ac:dyDescent="0.25">
      <c r="A20">
        <v>19</v>
      </c>
      <c r="B20" t="s">
        <v>222</v>
      </c>
      <c r="C20" t="s">
        <v>232</v>
      </c>
      <c r="D20" t="s">
        <v>280</v>
      </c>
    </row>
    <row r="21" spans="1:4" x14ac:dyDescent="0.25">
      <c r="A21">
        <v>20</v>
      </c>
      <c r="B21" t="s">
        <v>222</v>
      </c>
      <c r="C21" t="s">
        <v>233</v>
      </c>
      <c r="D21" t="s">
        <v>281</v>
      </c>
    </row>
    <row r="22" spans="1:4" x14ac:dyDescent="0.25">
      <c r="A22">
        <v>21</v>
      </c>
      <c r="B22" t="s">
        <v>222</v>
      </c>
      <c r="C22" t="s">
        <v>234</v>
      </c>
      <c r="D22" t="s">
        <v>283</v>
      </c>
    </row>
    <row r="23" spans="1:4" x14ac:dyDescent="0.25">
      <c r="A23">
        <v>22</v>
      </c>
      <c r="B23" t="s">
        <v>222</v>
      </c>
      <c r="C23" t="s">
        <v>235</v>
      </c>
      <c r="D23" t="s">
        <v>284</v>
      </c>
    </row>
    <row r="24" spans="1:4" x14ac:dyDescent="0.25">
      <c r="A24">
        <v>23</v>
      </c>
      <c r="B24" t="s">
        <v>222</v>
      </c>
      <c r="C24" t="s">
        <v>236</v>
      </c>
      <c r="D24" t="s">
        <v>285</v>
      </c>
    </row>
    <row r="25" spans="1:4" x14ac:dyDescent="0.25">
      <c r="A25">
        <v>24</v>
      </c>
      <c r="B25" t="s">
        <v>222</v>
      </c>
      <c r="C25" t="s">
        <v>237</v>
      </c>
      <c r="D25" t="s">
        <v>286</v>
      </c>
    </row>
    <row r="26" spans="1:4" x14ac:dyDescent="0.25">
      <c r="A26">
        <v>25</v>
      </c>
      <c r="B26" t="s">
        <v>222</v>
      </c>
      <c r="C26" t="s">
        <v>238</v>
      </c>
      <c r="D26" t="s">
        <v>288</v>
      </c>
    </row>
    <row r="27" spans="1:4" x14ac:dyDescent="0.25">
      <c r="A27">
        <v>26</v>
      </c>
      <c r="B27" t="s">
        <v>222</v>
      </c>
      <c r="C27" t="s">
        <v>239</v>
      </c>
      <c r="D27" t="s">
        <v>287</v>
      </c>
    </row>
    <row r="28" spans="1:4" x14ac:dyDescent="0.25">
      <c r="A28">
        <v>27</v>
      </c>
      <c r="B28" t="s">
        <v>222</v>
      </c>
      <c r="C28" t="s">
        <v>240</v>
      </c>
      <c r="D28" t="s">
        <v>272</v>
      </c>
    </row>
    <row r="29" spans="1:4" x14ac:dyDescent="0.25">
      <c r="A29">
        <v>28</v>
      </c>
      <c r="B29" t="s">
        <v>222</v>
      </c>
      <c r="C29" t="s">
        <v>241</v>
      </c>
      <c r="D29" t="s">
        <v>289</v>
      </c>
    </row>
    <row r="30" spans="1:4" x14ac:dyDescent="0.25">
      <c r="A30">
        <v>29</v>
      </c>
      <c r="B30" t="s">
        <v>222</v>
      </c>
      <c r="C30" t="s">
        <v>242</v>
      </c>
      <c r="D30" t="s">
        <v>290</v>
      </c>
    </row>
    <row r="31" spans="1:4" x14ac:dyDescent="0.25">
      <c r="A31">
        <v>30</v>
      </c>
      <c r="B31" t="s">
        <v>222</v>
      </c>
      <c r="C31" t="s">
        <v>243</v>
      </c>
      <c r="D31" t="s">
        <v>282</v>
      </c>
    </row>
    <row r="32" spans="1:4" x14ac:dyDescent="0.25">
      <c r="A32">
        <v>31</v>
      </c>
      <c r="B32" t="s">
        <v>222</v>
      </c>
      <c r="C32" t="s">
        <v>244</v>
      </c>
      <c r="D32" t="s">
        <v>275</v>
      </c>
    </row>
    <row r="33" spans="1:4" x14ac:dyDescent="0.25">
      <c r="A33">
        <v>32</v>
      </c>
      <c r="B33" t="s">
        <v>222</v>
      </c>
      <c r="C33" t="s">
        <v>245</v>
      </c>
      <c r="D33" t="s">
        <v>295</v>
      </c>
    </row>
    <row r="34" spans="1:4" x14ac:dyDescent="0.25">
      <c r="A34">
        <v>33</v>
      </c>
      <c r="B34" t="s">
        <v>222</v>
      </c>
      <c r="C34" t="s">
        <v>246</v>
      </c>
      <c r="D34" t="s">
        <v>292</v>
      </c>
    </row>
    <row r="35" spans="1:4" x14ac:dyDescent="0.25">
      <c r="A35">
        <v>34</v>
      </c>
      <c r="B35" t="s">
        <v>222</v>
      </c>
      <c r="C35" t="s">
        <v>247</v>
      </c>
      <c r="D35" t="s">
        <v>293</v>
      </c>
    </row>
    <row r="36" spans="1:4" x14ac:dyDescent="0.25">
      <c r="A36">
        <v>35</v>
      </c>
      <c r="B36" t="s">
        <v>222</v>
      </c>
      <c r="C36" t="s">
        <v>248</v>
      </c>
      <c r="D36" t="s">
        <v>294</v>
      </c>
    </row>
    <row r="37" spans="1:4" x14ac:dyDescent="0.25">
      <c r="A37">
        <v>36</v>
      </c>
      <c r="B37" t="s">
        <v>222</v>
      </c>
      <c r="C37" t="s">
        <v>249</v>
      </c>
      <c r="D37" t="s">
        <v>291</v>
      </c>
    </row>
    <row r="38" spans="1:4" x14ac:dyDescent="0.25">
      <c r="A38">
        <v>37</v>
      </c>
      <c r="B38" t="s">
        <v>222</v>
      </c>
      <c r="C38" t="s">
        <v>250</v>
      </c>
      <c r="D38" t="s">
        <v>296</v>
      </c>
    </row>
    <row r="39" spans="1:4" x14ac:dyDescent="0.25">
      <c r="A39">
        <v>38</v>
      </c>
      <c r="B39" t="s">
        <v>222</v>
      </c>
      <c r="C39" t="s">
        <v>251</v>
      </c>
      <c r="D39" t="s">
        <v>297</v>
      </c>
    </row>
    <row r="40" spans="1:4" x14ac:dyDescent="0.25">
      <c r="A40">
        <v>39</v>
      </c>
      <c r="B40" t="s">
        <v>222</v>
      </c>
      <c r="C40" t="s">
        <v>234</v>
      </c>
      <c r="D40" t="s">
        <v>298</v>
      </c>
    </row>
    <row r="41" spans="1:4" x14ac:dyDescent="0.25">
      <c r="A41">
        <v>40</v>
      </c>
      <c r="B41" t="s">
        <v>222</v>
      </c>
      <c r="C41" t="s">
        <v>252</v>
      </c>
    </row>
    <row r="42" spans="1:4" x14ac:dyDescent="0.25">
      <c r="A42">
        <v>41</v>
      </c>
      <c r="B42" t="s">
        <v>222</v>
      </c>
      <c r="C42" t="s">
        <v>300</v>
      </c>
    </row>
    <row r="43" spans="1:4" x14ac:dyDescent="0.25">
      <c r="A43">
        <v>42</v>
      </c>
      <c r="B43" t="s">
        <v>222</v>
      </c>
      <c r="C43" t="s">
        <v>253</v>
      </c>
    </row>
    <row r="44" spans="1:4" x14ac:dyDescent="0.25">
      <c r="A44">
        <v>43</v>
      </c>
      <c r="B44" t="s">
        <v>222</v>
      </c>
      <c r="C44" t="s">
        <v>299</v>
      </c>
      <c r="D44" t="s">
        <v>276</v>
      </c>
    </row>
    <row r="45" spans="1:4" x14ac:dyDescent="0.25">
      <c r="A45">
        <v>44</v>
      </c>
      <c r="B45" t="s">
        <v>155</v>
      </c>
      <c r="C45" t="s">
        <v>254</v>
      </c>
    </row>
    <row r="46" spans="1:4" x14ac:dyDescent="0.25">
      <c r="A46">
        <v>45</v>
      </c>
      <c r="B46" t="s">
        <v>155</v>
      </c>
      <c r="C46" t="s">
        <v>255</v>
      </c>
    </row>
    <row r="47" spans="1:4" x14ac:dyDescent="0.25">
      <c r="A47">
        <v>46</v>
      </c>
      <c r="B47" t="s">
        <v>155</v>
      </c>
      <c r="C47" t="s">
        <v>256</v>
      </c>
    </row>
    <row r="48" spans="1:4" x14ac:dyDescent="0.25">
      <c r="A48">
        <v>47</v>
      </c>
      <c r="B48" t="s">
        <v>155</v>
      </c>
      <c r="C48" t="s">
        <v>257</v>
      </c>
    </row>
    <row r="49" spans="1:3" x14ac:dyDescent="0.25">
      <c r="A49">
        <v>48</v>
      </c>
      <c r="B49" t="s">
        <v>258</v>
      </c>
      <c r="C49" t="s">
        <v>259</v>
      </c>
    </row>
    <row r="50" spans="1:3" x14ac:dyDescent="0.25">
      <c r="A50">
        <v>49</v>
      </c>
      <c r="B50" t="s">
        <v>258</v>
      </c>
      <c r="C50" t="s">
        <v>260</v>
      </c>
    </row>
    <row r="51" spans="1:3" x14ac:dyDescent="0.25">
      <c r="A51">
        <v>50</v>
      </c>
      <c r="B51" t="s">
        <v>258</v>
      </c>
      <c r="C51" t="s">
        <v>261</v>
      </c>
    </row>
    <row r="52" spans="1:3" x14ac:dyDescent="0.25">
      <c r="A52">
        <v>51</v>
      </c>
      <c r="B52" t="s">
        <v>258</v>
      </c>
      <c r="C52" t="s">
        <v>262</v>
      </c>
    </row>
    <row r="53" spans="1:3" x14ac:dyDescent="0.25">
      <c r="A53">
        <v>52</v>
      </c>
      <c r="B53" t="s">
        <v>258</v>
      </c>
      <c r="C53" t="s">
        <v>263</v>
      </c>
    </row>
    <row r="54" spans="1:3" x14ac:dyDescent="0.25">
      <c r="A54">
        <v>53</v>
      </c>
      <c r="B54" t="s">
        <v>258</v>
      </c>
      <c r="C54" t="s">
        <v>264</v>
      </c>
    </row>
    <row r="55" spans="1:3" x14ac:dyDescent="0.25">
      <c r="A55">
        <v>54</v>
      </c>
      <c r="B55" t="s">
        <v>258</v>
      </c>
      <c r="C55" t="s">
        <v>265</v>
      </c>
    </row>
    <row r="56" spans="1:3" x14ac:dyDescent="0.25">
      <c r="A56">
        <v>55</v>
      </c>
      <c r="B56" t="s">
        <v>258</v>
      </c>
      <c r="C56" t="s">
        <v>266</v>
      </c>
    </row>
    <row r="57" spans="1:3" x14ac:dyDescent="0.25">
      <c r="A57">
        <v>56</v>
      </c>
      <c r="B57" t="s">
        <v>258</v>
      </c>
      <c r="C57" t="s">
        <v>267</v>
      </c>
    </row>
    <row r="58" spans="1:3" x14ac:dyDescent="0.25">
      <c r="B58" t="s">
        <v>155</v>
      </c>
      <c r="C58" t="s">
        <v>304</v>
      </c>
    </row>
    <row r="59" spans="1:3" x14ac:dyDescent="0.25">
      <c r="B59" t="s">
        <v>155</v>
      </c>
      <c r="C59" t="s">
        <v>305</v>
      </c>
    </row>
    <row r="60" spans="1:3" x14ac:dyDescent="0.25">
      <c r="B60" t="s">
        <v>155</v>
      </c>
      <c r="C60" t="s">
        <v>306</v>
      </c>
    </row>
    <row r="61" spans="1:3" x14ac:dyDescent="0.25">
      <c r="B61" t="s">
        <v>155</v>
      </c>
      <c r="C61" t="s">
        <v>307</v>
      </c>
    </row>
  </sheetData>
  <autoFilter ref="A1:E61" xr:uid="{3E088FE3-891E-4771-A915-86317459A226}"/>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5B21-C30B-4FEE-9D49-92DBE20CE0DC}">
  <dimension ref="A1:D28"/>
  <sheetViews>
    <sheetView workbookViewId="0"/>
  </sheetViews>
  <sheetFormatPr defaultRowHeight="15" x14ac:dyDescent="0.25"/>
  <cols>
    <col min="1" max="1" width="16.7109375" customWidth="1"/>
    <col min="2" max="2" width="89" bestFit="1" customWidth="1"/>
    <col min="3" max="3" width="17.5703125" bestFit="1" customWidth="1"/>
    <col min="4" max="4" width="10.7109375" style="11" customWidth="1"/>
    <col min="6" max="6" width="109.42578125" bestFit="1" customWidth="1"/>
  </cols>
  <sheetData>
    <row r="1" spans="1:4" x14ac:dyDescent="0.25">
      <c r="C1" s="10"/>
      <c r="D1"/>
    </row>
    <row r="2" spans="1:4" x14ac:dyDescent="0.25">
      <c r="C2" s="10"/>
      <c r="D2"/>
    </row>
    <row r="3" spans="1:4" x14ac:dyDescent="0.25">
      <c r="C3" s="10"/>
      <c r="D3"/>
    </row>
    <row r="4" spans="1:4" x14ac:dyDescent="0.25">
      <c r="A4" t="s">
        <v>164</v>
      </c>
      <c r="C4" s="11"/>
      <c r="D4"/>
    </row>
    <row r="5" spans="1:4" x14ac:dyDescent="0.25">
      <c r="A5" t="s">
        <v>157</v>
      </c>
      <c r="B5" t="s">
        <v>158</v>
      </c>
      <c r="C5" s="10">
        <v>0.66</v>
      </c>
      <c r="D5" t="s">
        <v>20</v>
      </c>
    </row>
    <row r="6" spans="1:4" x14ac:dyDescent="0.25">
      <c r="A6" t="s">
        <v>157</v>
      </c>
      <c r="B6" t="s">
        <v>159</v>
      </c>
      <c r="C6" s="10">
        <v>0.61</v>
      </c>
      <c r="D6" t="s">
        <v>20</v>
      </c>
    </row>
    <row r="7" spans="1:4" x14ac:dyDescent="0.25">
      <c r="A7" t="s">
        <v>154</v>
      </c>
      <c r="B7" t="s">
        <v>160</v>
      </c>
      <c r="C7" s="10">
        <v>0.66</v>
      </c>
      <c r="D7" t="s">
        <v>20</v>
      </c>
    </row>
    <row r="8" spans="1:4" x14ac:dyDescent="0.25">
      <c r="A8" t="s">
        <v>154</v>
      </c>
      <c r="B8" t="s">
        <v>161</v>
      </c>
      <c r="C8" s="10">
        <v>0.62</v>
      </c>
      <c r="D8" t="s">
        <v>20</v>
      </c>
    </row>
    <row r="9" spans="1:4" x14ac:dyDescent="0.25">
      <c r="A9" t="s">
        <v>154</v>
      </c>
      <c r="B9" t="s">
        <v>162</v>
      </c>
      <c r="C9" s="10">
        <v>0.55000000000000004</v>
      </c>
      <c r="D9" t="s">
        <v>20</v>
      </c>
    </row>
    <row r="10" spans="1:4" x14ac:dyDescent="0.25">
      <c r="A10" t="s">
        <v>154</v>
      </c>
      <c r="B10" t="s">
        <v>163</v>
      </c>
      <c r="C10" s="10">
        <v>0.6</v>
      </c>
      <c r="D10" t="s">
        <v>20</v>
      </c>
    </row>
    <row r="11" spans="1:4" x14ac:dyDescent="0.25">
      <c r="C11" s="11"/>
      <c r="D11"/>
    </row>
    <row r="12" spans="1:4" x14ac:dyDescent="0.25">
      <c r="C12" s="10"/>
      <c r="D12"/>
    </row>
    <row r="13" spans="1:4" x14ac:dyDescent="0.25">
      <c r="A13" t="s">
        <v>165</v>
      </c>
      <c r="C13" s="11"/>
      <c r="D13"/>
    </row>
    <row r="14" spans="1:4" x14ac:dyDescent="0.25">
      <c r="A14" t="s">
        <v>157</v>
      </c>
      <c r="B14" t="s">
        <v>158</v>
      </c>
      <c r="C14" s="10">
        <v>0.15</v>
      </c>
      <c r="D14"/>
    </row>
    <row r="15" spans="1:4" x14ac:dyDescent="0.25">
      <c r="A15" t="s">
        <v>157</v>
      </c>
      <c r="B15" t="s">
        <v>159</v>
      </c>
      <c r="C15" s="10">
        <v>0.7</v>
      </c>
      <c r="D15"/>
    </row>
    <row r="16" spans="1:4" x14ac:dyDescent="0.25">
      <c r="A16" t="s">
        <v>154</v>
      </c>
      <c r="B16" t="s">
        <v>160</v>
      </c>
      <c r="C16" s="10">
        <v>0.33</v>
      </c>
      <c r="D16"/>
    </row>
    <row r="17" spans="1:4" x14ac:dyDescent="0.25">
      <c r="A17" t="s">
        <v>154</v>
      </c>
      <c r="B17" t="s">
        <v>161</v>
      </c>
      <c r="C17" s="10">
        <v>0.8</v>
      </c>
      <c r="D17"/>
    </row>
    <row r="18" spans="1:4" x14ac:dyDescent="0.25">
      <c r="A18" t="s">
        <v>154</v>
      </c>
      <c r="B18" t="s">
        <v>162</v>
      </c>
      <c r="C18" s="10">
        <v>0.1</v>
      </c>
      <c r="D18"/>
    </row>
    <row r="19" spans="1:4" x14ac:dyDescent="0.25">
      <c r="A19" t="s">
        <v>154</v>
      </c>
      <c r="B19" t="s">
        <v>163</v>
      </c>
      <c r="C19" s="10">
        <v>0.8</v>
      </c>
      <c r="D19"/>
    </row>
    <row r="20" spans="1:4" x14ac:dyDescent="0.25">
      <c r="C20" s="10"/>
      <c r="D20"/>
    </row>
    <row r="22" spans="1:4" x14ac:dyDescent="0.25">
      <c r="A22" t="s">
        <v>166</v>
      </c>
      <c r="C22" s="11"/>
    </row>
    <row r="23" spans="1:4" x14ac:dyDescent="0.25">
      <c r="A23" t="s">
        <v>157</v>
      </c>
      <c r="B23" t="s">
        <v>158</v>
      </c>
      <c r="C23" s="10">
        <v>0.8</v>
      </c>
    </row>
    <row r="24" spans="1:4" x14ac:dyDescent="0.25">
      <c r="A24" t="s">
        <v>157</v>
      </c>
      <c r="B24" t="s">
        <v>159</v>
      </c>
      <c r="C24" s="10">
        <v>0.85</v>
      </c>
    </row>
    <row r="25" spans="1:4" x14ac:dyDescent="0.25">
      <c r="A25" t="s">
        <v>154</v>
      </c>
      <c r="B25" t="s">
        <v>160</v>
      </c>
      <c r="C25" s="10">
        <v>0.1</v>
      </c>
    </row>
    <row r="26" spans="1:4" x14ac:dyDescent="0.25">
      <c r="A26" t="s">
        <v>154</v>
      </c>
      <c r="B26" t="s">
        <v>161</v>
      </c>
      <c r="C26" s="10">
        <v>0.1</v>
      </c>
    </row>
    <row r="27" spans="1:4" x14ac:dyDescent="0.25">
      <c r="A27" t="s">
        <v>154</v>
      </c>
      <c r="B27" t="s">
        <v>162</v>
      </c>
      <c r="C27" s="10">
        <v>0.1</v>
      </c>
    </row>
    <row r="28" spans="1:4" x14ac:dyDescent="0.25">
      <c r="A28" t="s">
        <v>154</v>
      </c>
      <c r="B28" t="s">
        <v>163</v>
      </c>
      <c r="C28" s="10">
        <v>0.1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Criterios</vt:lpstr>
      <vt:lpstr>Procesos</vt:lpstr>
      <vt:lpstr>Alertas</vt:lpstr>
      <vt:lpstr>Aproximacion territorial</vt:lpstr>
      <vt:lpstr>Base Politicas</vt:lpstr>
      <vt:lpstr>ejemplos de interpretaciones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Sandoval</dc:creator>
  <cp:lastModifiedBy>Carlos Francisco Sandoval Escudero</cp:lastModifiedBy>
  <dcterms:created xsi:type="dcterms:W3CDTF">2019-02-26T18:51:42Z</dcterms:created>
  <dcterms:modified xsi:type="dcterms:W3CDTF">2021-01-14T11:04:22Z</dcterms:modified>
</cp:coreProperties>
</file>