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autoCompressPictures="0" defaultThemeVersion="124226"/>
  <mc:AlternateContent xmlns:mc="http://schemas.openxmlformats.org/markup-compatibility/2006">
    <mc:Choice Requires="x15">
      <x15ac:absPath xmlns:x15ac="http://schemas.microsoft.com/office/spreadsheetml/2010/11/ac" url="C:\Users\cse\OneDrive - United Nations\1 UN_2019\3. PlanbarometroNacionalV2019\"/>
    </mc:Choice>
  </mc:AlternateContent>
  <xr:revisionPtr revIDLastSave="152" documentId="8_{3A606C2F-BA94-43DB-819E-7134E2FE83D8}" xr6:coauthVersionLast="41" xr6:coauthVersionMax="41" xr10:uidLastSave="{877DEEE6-BBD9-4BDF-BA04-CB9A9E3832E3}"/>
  <bookViews>
    <workbookView xWindow="-108" yWindow="-108" windowWidth="23256" windowHeight="12600" firstSheet="1" activeTab="1" xr2:uid="{1474B74E-FC4C-4028-BF81-51CAA5EB32D5}"/>
  </bookViews>
  <sheets>
    <sheet name="Configuracion" sheetId="8" state="hidden" r:id="rId1"/>
    <sheet name="Criterios" sheetId="1" r:id="rId2"/>
    <sheet name="Procesos" sheetId="2" r:id="rId3"/>
    <sheet name="Graficos" sheetId="3" r:id="rId4"/>
    <sheet name="Alertas" sheetId="4" r:id="rId5"/>
    <sheet name="metadatos" sheetId="5" state="hidden" r:id="rId6"/>
  </sheets>
  <definedNames>
    <definedName name="_xlnm._FilterDatabase" localSheetId="2" hidden="1">Procesos!$C$1:$C$34</definedName>
    <definedName name="_xlnm.Print_Area" localSheetId="1">Criterios!$A$1:$AZ$186</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3" i="4" l="1"/>
  <c r="E3" i="4" s="1"/>
  <c r="G3" i="4" s="1"/>
  <c r="E21" i="4"/>
  <c r="R29" i="4"/>
  <c r="E28" i="4" s="1"/>
  <c r="R21" i="4"/>
  <c r="R17" i="4"/>
  <c r="E16" i="4" s="1"/>
  <c r="R13" i="4"/>
  <c r="E13" i="4" s="1"/>
  <c r="R10" i="4"/>
  <c r="E9" i="4" s="1"/>
  <c r="R6" i="4"/>
  <c r="E6" i="4" s="1"/>
  <c r="X160" i="1" l="1"/>
  <c r="Z160" i="1" s="1"/>
  <c r="AA160" i="1" s="1"/>
  <c r="D29" i="2" s="1"/>
  <c r="B87" i="2" s="1"/>
  <c r="X2" i="1"/>
  <c r="S10" i="1" l="1"/>
  <c r="S2" i="1"/>
  <c r="T2" i="1" l="1"/>
  <c r="T3" i="1"/>
  <c r="T4" i="1"/>
  <c r="T5" i="1"/>
  <c r="T6" i="1"/>
  <c r="T7" i="1"/>
  <c r="T8" i="1"/>
  <c r="T9" i="1"/>
  <c r="I49" i="4" l="1"/>
  <c r="AX56" i="4"/>
  <c r="AU56" i="4"/>
  <c r="AR56" i="4"/>
  <c r="AO56" i="4"/>
  <c r="AL56" i="4"/>
  <c r="AI56" i="4"/>
  <c r="AF56" i="4"/>
  <c r="G4" i="4"/>
  <c r="G5" i="4"/>
  <c r="G7" i="4"/>
  <c r="G8" i="4"/>
  <c r="G10" i="4"/>
  <c r="G11" i="4"/>
  <c r="G12" i="4"/>
  <c r="G14" i="4"/>
  <c r="G15" i="4"/>
  <c r="G17" i="4"/>
  <c r="G18" i="4"/>
  <c r="G19" i="4"/>
  <c r="G20" i="4"/>
  <c r="G22" i="4"/>
  <c r="G23" i="4"/>
  <c r="G24" i="4"/>
  <c r="G25" i="4"/>
  <c r="G26" i="4"/>
  <c r="G27" i="4"/>
  <c r="G29" i="4"/>
  <c r="G30" i="4"/>
  <c r="G31" i="4"/>
  <c r="G32" i="4"/>
  <c r="G33" i="4"/>
  <c r="X123" i="1"/>
  <c r="Z123" i="1" s="1"/>
  <c r="X182" i="1"/>
  <c r="Z182" i="1" s="1"/>
  <c r="X187" i="1"/>
  <c r="Z187" i="1" s="1"/>
  <c r="X177" i="1"/>
  <c r="Z177" i="1" s="1"/>
  <c r="X171" i="1"/>
  <c r="Z171" i="1" s="1"/>
  <c r="X166" i="1"/>
  <c r="Z166" i="1" s="1"/>
  <c r="X155" i="1"/>
  <c r="Z155" i="1" s="1"/>
  <c r="X151" i="1"/>
  <c r="Z151" i="1" s="1"/>
  <c r="X147" i="1"/>
  <c r="Z147" i="1" s="1"/>
  <c r="X139" i="1"/>
  <c r="Z139" i="1" s="1"/>
  <c r="X134" i="1"/>
  <c r="Z134" i="1" s="1"/>
  <c r="X128" i="1"/>
  <c r="Z128" i="1" s="1"/>
  <c r="X116" i="1"/>
  <c r="Z116" i="1" s="1"/>
  <c r="X112" i="1"/>
  <c r="Z112" i="1" s="1"/>
  <c r="X106" i="1"/>
  <c r="Z106" i="1" s="1"/>
  <c r="X101" i="1"/>
  <c r="Z101" i="1" s="1"/>
  <c r="X97" i="1"/>
  <c r="Z97" i="1" s="1"/>
  <c r="X91" i="1"/>
  <c r="Z91" i="1" s="1"/>
  <c r="X85" i="1"/>
  <c r="Z85" i="1" s="1"/>
  <c r="X79" i="1"/>
  <c r="Z79" i="1" s="1"/>
  <c r="X75" i="1"/>
  <c r="Z75" i="1" s="1"/>
  <c r="X68" i="1"/>
  <c r="Z68" i="1" s="1"/>
  <c r="X64" i="1"/>
  <c r="Z64" i="1" s="1"/>
  <c r="X60" i="1"/>
  <c r="Z60" i="1" s="1"/>
  <c r="X47" i="1"/>
  <c r="Z47" i="1" s="1"/>
  <c r="X40" i="1"/>
  <c r="Z40" i="1" s="1"/>
  <c r="X35" i="1"/>
  <c r="Z35" i="1" s="1"/>
  <c r="X29" i="1"/>
  <c r="Z29" i="1" s="1"/>
  <c r="X23" i="1"/>
  <c r="Z23" i="1" s="1"/>
  <c r="X17" i="1"/>
  <c r="Z17" i="1" s="1"/>
  <c r="X10" i="1"/>
  <c r="Z10" i="1" s="1"/>
  <c r="AE139" i="1" l="1"/>
  <c r="AA139" i="1"/>
  <c r="D25" i="2" s="1"/>
  <c r="AE166" i="1"/>
  <c r="AA166" i="1"/>
  <c r="D30" i="2" s="1"/>
  <c r="D22" i="4" s="1"/>
  <c r="AE123" i="1"/>
  <c r="AA123" i="1"/>
  <c r="D22" i="2" s="1"/>
  <c r="AE106" i="1"/>
  <c r="AA106" i="1"/>
  <c r="D19" i="2" s="1"/>
  <c r="AE60" i="1"/>
  <c r="AA60" i="1"/>
  <c r="D10" i="2" s="1"/>
  <c r="AE134" i="1"/>
  <c r="AA134" i="1"/>
  <c r="D24" i="2" s="1"/>
  <c r="D27" i="4" s="1"/>
  <c r="AE23" i="1"/>
  <c r="AA23" i="1"/>
  <c r="D5" i="2" s="1"/>
  <c r="AE35" i="1"/>
  <c r="AA35" i="1"/>
  <c r="D7" i="2" s="1"/>
  <c r="AE64" i="1"/>
  <c r="AA64" i="1"/>
  <c r="D11" i="2" s="1"/>
  <c r="AE101" i="1"/>
  <c r="AA101" i="1"/>
  <c r="D18" i="2" s="1"/>
  <c r="AE10" i="1"/>
  <c r="AA10" i="1"/>
  <c r="D3" i="2" s="1"/>
  <c r="AE68" i="1"/>
  <c r="AA68" i="1"/>
  <c r="D12" i="2" s="1"/>
  <c r="AE147" i="1"/>
  <c r="AA147" i="1"/>
  <c r="D26" i="2" s="1"/>
  <c r="AE29" i="1"/>
  <c r="AA29" i="1"/>
  <c r="D6" i="2" s="1"/>
  <c r="D17" i="4" s="1"/>
  <c r="AE75" i="1"/>
  <c r="AA75" i="1"/>
  <c r="D13" i="2" s="1"/>
  <c r="AE128" i="1"/>
  <c r="AA128" i="1"/>
  <c r="D23" i="2" s="1"/>
  <c r="D26" i="4" s="1"/>
  <c r="AE17" i="1"/>
  <c r="AA17" i="1"/>
  <c r="D4" i="2" s="1"/>
  <c r="D13" i="4" s="1"/>
  <c r="AE182" i="1"/>
  <c r="AA182" i="1"/>
  <c r="D33" i="2" s="1"/>
  <c r="AE79" i="1"/>
  <c r="AA79" i="1"/>
  <c r="D14" i="2" s="1"/>
  <c r="D23" i="4" s="1"/>
  <c r="AE112" i="1"/>
  <c r="AA112" i="1"/>
  <c r="D20" i="2" s="1"/>
  <c r="AE171" i="1"/>
  <c r="AA171" i="1"/>
  <c r="D31" i="2" s="1"/>
  <c r="AE85" i="1"/>
  <c r="AA85" i="1"/>
  <c r="D15" i="2" s="1"/>
  <c r="D25" i="4" s="1"/>
  <c r="AE151" i="1"/>
  <c r="AA151" i="1"/>
  <c r="D27" i="2" s="1"/>
  <c r="D33" i="4" s="1"/>
  <c r="AE177" i="1"/>
  <c r="AA177" i="1"/>
  <c r="D32" i="2" s="1"/>
  <c r="AE40" i="1"/>
  <c r="AA40" i="1"/>
  <c r="D8" i="2" s="1"/>
  <c r="AE91" i="1"/>
  <c r="AA91" i="1"/>
  <c r="D16" i="2" s="1"/>
  <c r="D24" i="4" s="1"/>
  <c r="AE116" i="1"/>
  <c r="AA116" i="1"/>
  <c r="D21" i="2" s="1"/>
  <c r="AE155" i="1"/>
  <c r="AA155" i="1"/>
  <c r="D28" i="2" s="1"/>
  <c r="AE187" i="1"/>
  <c r="AA187" i="1"/>
  <c r="D34" i="2" s="1"/>
  <c r="D15" i="4" s="1"/>
  <c r="AE97" i="1"/>
  <c r="AA97" i="1"/>
  <c r="D17" i="2" s="1"/>
  <c r="AE47" i="1"/>
  <c r="AA47" i="1"/>
  <c r="D9" i="2" s="1"/>
  <c r="D30" i="4" s="1"/>
  <c r="Z2" i="1"/>
  <c r="D28" i="4" l="1"/>
  <c r="D20" i="4"/>
  <c r="D32" i="4"/>
  <c r="D16" i="4"/>
  <c r="D21" i="4"/>
  <c r="D31" i="4"/>
  <c r="D19" i="4"/>
  <c r="D29" i="4"/>
  <c r="D18" i="4"/>
  <c r="D8" i="4"/>
  <c r="B85" i="2"/>
  <c r="B67" i="2"/>
  <c r="B76" i="2"/>
  <c r="B73" i="2"/>
  <c r="B90" i="2"/>
  <c r="B63" i="2"/>
  <c r="B64" i="2"/>
  <c r="B61" i="2"/>
  <c r="B68" i="2"/>
  <c r="B86" i="2"/>
  <c r="B66" i="2"/>
  <c r="B83" i="2"/>
  <c r="B89" i="2"/>
  <c r="B65" i="2"/>
  <c r="B91" i="2"/>
  <c r="B71" i="2"/>
  <c r="B74" i="2"/>
  <c r="B78" i="2"/>
  <c r="F8" i="2"/>
  <c r="C39" i="2" s="1"/>
  <c r="B70" i="2"/>
  <c r="B69" i="2"/>
  <c r="B75" i="2"/>
  <c r="B77" i="2"/>
  <c r="B79" i="2"/>
  <c r="B72" i="2"/>
  <c r="B62" i="2"/>
  <c r="B88" i="2"/>
  <c r="B82" i="2"/>
  <c r="B92" i="2"/>
  <c r="B81" i="2"/>
  <c r="B80" i="2"/>
  <c r="F26" i="2"/>
  <c r="C41" i="2" s="1"/>
  <c r="B84" i="2"/>
  <c r="F19" i="2"/>
  <c r="C40" i="2" s="1"/>
  <c r="AE2" i="1"/>
  <c r="AA2" i="1"/>
  <c r="D2" i="2" s="1"/>
  <c r="F30" i="2"/>
  <c r="C42" i="2" s="1"/>
  <c r="B60" i="2" l="1"/>
  <c r="F2" i="2"/>
  <c r="C38" i="2" s="1"/>
  <c r="AJ17" i="1"/>
  <c r="AJ18" i="1"/>
  <c r="AJ19" i="1"/>
  <c r="AJ20" i="1"/>
  <c r="AJ21" i="1"/>
  <c r="AJ23" i="1"/>
  <c r="AJ24" i="1"/>
  <c r="AJ25" i="1"/>
  <c r="AJ26" i="1"/>
  <c r="AJ27" i="1"/>
  <c r="AJ29" i="1"/>
  <c r="AJ30" i="1"/>
  <c r="AJ31" i="1"/>
  <c r="AJ32" i="1"/>
  <c r="AJ33" i="1"/>
  <c r="AJ35" i="1"/>
  <c r="AJ36" i="1"/>
  <c r="AJ37" i="1"/>
  <c r="AJ40" i="1"/>
  <c r="AJ41" i="1"/>
  <c r="AJ42" i="1"/>
  <c r="AJ43" i="1"/>
  <c r="AJ44" i="1"/>
  <c r="AJ47" i="1"/>
  <c r="AJ48" i="1"/>
  <c r="AJ49" i="1"/>
  <c r="AJ50" i="1"/>
  <c r="AJ51" i="1"/>
  <c r="AJ60" i="1"/>
  <c r="AJ61" i="1"/>
  <c r="AJ62" i="1"/>
  <c r="AJ63" i="1"/>
  <c r="AJ64" i="1"/>
  <c r="AJ65" i="1"/>
  <c r="AJ66" i="1"/>
  <c r="AJ67" i="1"/>
  <c r="AJ68" i="1"/>
  <c r="AJ69" i="1"/>
  <c r="AJ70" i="1"/>
  <c r="AJ71" i="1"/>
  <c r="AJ72" i="1"/>
  <c r="AJ75" i="1"/>
  <c r="AJ76" i="1"/>
  <c r="AJ77" i="1"/>
  <c r="AJ79" i="1"/>
  <c r="AJ80" i="1"/>
  <c r="AJ81" i="1"/>
  <c r="AJ82" i="1"/>
  <c r="AJ85" i="1"/>
  <c r="AJ86" i="1"/>
  <c r="AJ87" i="1"/>
  <c r="AJ88" i="1"/>
  <c r="AJ91" i="1"/>
  <c r="AJ92" i="1"/>
  <c r="AJ93" i="1"/>
  <c r="AJ96" i="1"/>
  <c r="AJ97" i="1"/>
  <c r="AJ98" i="1"/>
  <c r="AJ99" i="1"/>
  <c r="AJ100" i="1"/>
  <c r="AJ101" i="1"/>
  <c r="AJ102" i="1"/>
  <c r="AJ103" i="1"/>
  <c r="AJ104" i="1"/>
  <c r="AJ106" i="1"/>
  <c r="AJ107" i="1"/>
  <c r="AJ108" i="1"/>
  <c r="AJ109" i="1"/>
  <c r="AJ110" i="1"/>
  <c r="AJ112" i="1"/>
  <c r="AJ113" i="1"/>
  <c r="AJ114" i="1"/>
  <c r="AJ116" i="1"/>
  <c r="AJ117" i="1"/>
  <c r="AJ118" i="1"/>
  <c r="AJ119" i="1"/>
  <c r="AJ120" i="1"/>
  <c r="AJ123" i="1"/>
  <c r="AJ124" i="1"/>
  <c r="AJ125" i="1"/>
  <c r="AJ126" i="1"/>
  <c r="AJ127" i="1"/>
  <c r="AJ128" i="1"/>
  <c r="AJ129" i="1"/>
  <c r="AJ130" i="1"/>
  <c r="AJ131" i="1"/>
  <c r="AJ134" i="1"/>
  <c r="AJ135" i="1"/>
  <c r="AJ136" i="1"/>
  <c r="AJ137" i="1"/>
  <c r="AJ139" i="1"/>
  <c r="AJ140" i="1"/>
  <c r="AJ141" i="1"/>
  <c r="AJ142" i="1"/>
  <c r="AJ146" i="1"/>
  <c r="AJ147" i="1"/>
  <c r="AJ148" i="1"/>
  <c r="AJ149" i="1"/>
  <c r="AJ150" i="1"/>
  <c r="AJ151" i="1"/>
  <c r="AJ152" i="1"/>
  <c r="AJ153" i="1"/>
  <c r="AJ155" i="1"/>
  <c r="AJ156" i="1"/>
  <c r="AJ157" i="1"/>
  <c r="AJ158" i="1"/>
  <c r="AJ166" i="1"/>
  <c r="AJ167" i="1"/>
  <c r="AJ168" i="1"/>
  <c r="AJ169" i="1"/>
  <c r="AJ171" i="1"/>
  <c r="AJ172" i="1"/>
  <c r="AJ173" i="1"/>
  <c r="AJ174" i="1"/>
  <c r="AJ175" i="1"/>
  <c r="AJ177" i="1"/>
  <c r="AJ178" i="1"/>
  <c r="AJ179" i="1"/>
  <c r="AJ180" i="1"/>
  <c r="AJ182" i="1"/>
  <c r="AJ183" i="1"/>
  <c r="AJ184" i="1"/>
  <c r="AJ185" i="1"/>
  <c r="AJ186" i="1"/>
  <c r="AJ187" i="1"/>
  <c r="AJ188" i="1"/>
  <c r="AJ189" i="1"/>
  <c r="AJ10" i="1"/>
  <c r="AJ11" i="1"/>
  <c r="AJ12" i="1"/>
  <c r="AJ13" i="1"/>
  <c r="AJ4" i="1"/>
  <c r="AJ5" i="1"/>
  <c r="AJ3" i="1"/>
  <c r="AJ2" i="1"/>
  <c r="C46" i="2" l="1"/>
  <c r="C47" i="2"/>
  <c r="C45" i="2"/>
  <c r="AK75" i="1"/>
  <c r="BA75" i="1" s="1"/>
  <c r="AK116" i="1"/>
  <c r="BA116" i="1" s="1"/>
  <c r="AK91" i="1"/>
  <c r="BA91" i="1" s="1"/>
  <c r="AK60" i="1"/>
  <c r="BA60" i="1" s="1"/>
  <c r="AK17" i="1"/>
  <c r="BA17" i="1" s="1"/>
  <c r="AK97" i="1"/>
  <c r="BA97" i="1" s="1"/>
  <c r="AK64" i="1"/>
  <c r="BA64" i="1" s="1"/>
  <c r="AK123" i="1"/>
  <c r="BA123" i="1" s="1"/>
  <c r="AK23" i="1"/>
  <c r="BA23" i="1" s="1"/>
  <c r="AK2" i="1"/>
  <c r="BA2" i="1" s="1"/>
  <c r="AK10" i="1"/>
  <c r="BA10" i="1" s="1"/>
  <c r="AK182" i="1"/>
  <c r="BA182" i="1" s="1"/>
  <c r="AK177" i="1"/>
  <c r="BA177" i="1" s="1"/>
  <c r="AK155" i="1"/>
  <c r="BA155" i="1" s="1"/>
  <c r="AK151" i="1"/>
  <c r="BA151" i="1" s="1"/>
  <c r="AK147" i="1"/>
  <c r="BA147" i="1" s="1"/>
  <c r="AK139" i="1"/>
  <c r="BA139" i="1" s="1"/>
  <c r="AK112" i="1"/>
  <c r="BA112" i="1" s="1"/>
  <c r="AK101" i="1"/>
  <c r="BA101" i="1" s="1"/>
  <c r="AK79" i="1"/>
  <c r="BA79" i="1" s="1"/>
  <c r="AK68" i="1"/>
  <c r="BA68" i="1" s="1"/>
  <c r="AK47" i="1"/>
  <c r="BA47" i="1" s="1"/>
  <c r="AK35" i="1"/>
  <c r="BA35" i="1" s="1"/>
  <c r="AK29" i="1"/>
  <c r="BA29" i="1" s="1"/>
  <c r="AK187" i="1"/>
  <c r="BA187" i="1" s="1"/>
  <c r="AK171" i="1"/>
  <c r="BA171" i="1" s="1"/>
  <c r="AK166" i="1"/>
  <c r="BA166" i="1" s="1"/>
  <c r="AK134" i="1"/>
  <c r="BA134" i="1" s="1"/>
  <c r="AK128" i="1"/>
  <c r="BA128" i="1" s="1"/>
  <c r="AK106" i="1"/>
  <c r="BA106" i="1" s="1"/>
  <c r="AK85" i="1"/>
  <c r="BA85" i="1" s="1"/>
  <c r="AK40" i="1"/>
  <c r="BA40" i="1" s="1"/>
  <c r="AN35" i="1"/>
  <c r="AO35" i="1"/>
  <c r="AR35" i="1" l="1"/>
  <c r="AY35" i="1" s="1"/>
  <c r="AV35" i="1"/>
  <c r="AV36" i="1"/>
  <c r="AV37" i="1"/>
  <c r="AZ35" i="1" l="1"/>
  <c r="AS60" i="1"/>
  <c r="AO47" i="1" l="1"/>
  <c r="AN47" i="1"/>
  <c r="AN40" i="1"/>
  <c r="AP35" i="1"/>
  <c r="AS35" i="1" s="1"/>
  <c r="AO187" i="1"/>
  <c r="AQ187" i="1" s="1"/>
  <c r="AT187" i="1" s="1"/>
  <c r="AN187" i="1"/>
  <c r="AP187" i="1" s="1"/>
  <c r="AS187" i="1" s="1"/>
  <c r="AO182" i="1"/>
  <c r="AQ182" i="1" s="1"/>
  <c r="AT182" i="1" s="1"/>
  <c r="AN182" i="1"/>
  <c r="AP182" i="1" s="1"/>
  <c r="AS182" i="1" s="1"/>
  <c r="AO177" i="1"/>
  <c r="AQ177" i="1" s="1"/>
  <c r="AT177" i="1" s="1"/>
  <c r="AN177" i="1"/>
  <c r="AP177" i="1" s="1"/>
  <c r="AS177" i="1" s="1"/>
  <c r="AO171" i="1"/>
  <c r="AQ171" i="1" s="1"/>
  <c r="AT171" i="1" s="1"/>
  <c r="AN171" i="1"/>
  <c r="AP171" i="1" s="1"/>
  <c r="AS171" i="1" s="1"/>
  <c r="AO166" i="1"/>
  <c r="AQ166" i="1" s="1"/>
  <c r="AT166" i="1" s="1"/>
  <c r="AN166" i="1"/>
  <c r="AP166" i="1" s="1"/>
  <c r="AS166" i="1" s="1"/>
  <c r="AO155" i="1"/>
  <c r="AQ155" i="1" s="1"/>
  <c r="AT155" i="1" s="1"/>
  <c r="AN155" i="1"/>
  <c r="AP155" i="1" s="1"/>
  <c r="AS155" i="1" s="1"/>
  <c r="AO151" i="1"/>
  <c r="AQ151" i="1" s="1"/>
  <c r="AT151" i="1" s="1"/>
  <c r="AN151" i="1"/>
  <c r="AP151" i="1" s="1"/>
  <c r="AS151" i="1" s="1"/>
  <c r="AO147" i="1"/>
  <c r="AQ147" i="1" s="1"/>
  <c r="AT147" i="1" s="1"/>
  <c r="AN147" i="1"/>
  <c r="AP147" i="1" s="1"/>
  <c r="AS147" i="1" s="1"/>
  <c r="AO139" i="1"/>
  <c r="AQ139" i="1" s="1"/>
  <c r="AT139" i="1" s="1"/>
  <c r="AN139" i="1"/>
  <c r="AP139" i="1" s="1"/>
  <c r="AS139" i="1" s="1"/>
  <c r="AO134" i="1"/>
  <c r="AQ134" i="1" s="1"/>
  <c r="AT134" i="1" s="1"/>
  <c r="AN134" i="1"/>
  <c r="AP134" i="1" s="1"/>
  <c r="AS134" i="1" s="1"/>
  <c r="AO128" i="1"/>
  <c r="AQ128" i="1" s="1"/>
  <c r="AT128" i="1" s="1"/>
  <c r="AN128" i="1"/>
  <c r="AP128" i="1" s="1"/>
  <c r="AS128" i="1" s="1"/>
  <c r="AO123" i="1"/>
  <c r="AQ123" i="1" s="1"/>
  <c r="AT123" i="1" s="1"/>
  <c r="AN123" i="1"/>
  <c r="AP123" i="1" s="1"/>
  <c r="AS123" i="1" s="1"/>
  <c r="AO116" i="1"/>
  <c r="AQ116" i="1" s="1"/>
  <c r="AT116" i="1" s="1"/>
  <c r="AN116" i="1"/>
  <c r="AP116" i="1" s="1"/>
  <c r="AS116" i="1" s="1"/>
  <c r="AO112" i="1"/>
  <c r="AN112" i="1"/>
  <c r="AP112" i="1" s="1"/>
  <c r="AS112" i="1" s="1"/>
  <c r="AO106" i="1"/>
  <c r="AQ106" i="1" s="1"/>
  <c r="AT106" i="1" s="1"/>
  <c r="AN106" i="1"/>
  <c r="AP106" i="1" s="1"/>
  <c r="AS106" i="1" s="1"/>
  <c r="AO101" i="1"/>
  <c r="AQ101" i="1" s="1"/>
  <c r="AT101" i="1" s="1"/>
  <c r="AN101" i="1"/>
  <c r="AP101" i="1" s="1"/>
  <c r="AS101" i="1" s="1"/>
  <c r="AO97" i="1"/>
  <c r="AQ97" i="1" s="1"/>
  <c r="AT97" i="1" s="1"/>
  <c r="AN97" i="1"/>
  <c r="AP97" i="1" s="1"/>
  <c r="AS97" i="1" s="1"/>
  <c r="AO91" i="1"/>
  <c r="AQ91" i="1" s="1"/>
  <c r="AT91" i="1" s="1"/>
  <c r="AN91" i="1"/>
  <c r="AP91" i="1" s="1"/>
  <c r="AS91" i="1" s="1"/>
  <c r="AO85" i="1"/>
  <c r="AQ85" i="1" s="1"/>
  <c r="AT85" i="1" s="1"/>
  <c r="AN85" i="1"/>
  <c r="AP85" i="1" s="1"/>
  <c r="AS85" i="1" s="1"/>
  <c r="AO79" i="1"/>
  <c r="AQ79" i="1" s="1"/>
  <c r="AT79" i="1" s="1"/>
  <c r="AN79" i="1"/>
  <c r="AP79" i="1" s="1"/>
  <c r="AS79" i="1" s="1"/>
  <c r="AO75" i="1"/>
  <c r="AQ75" i="1" s="1"/>
  <c r="AT75" i="1" s="1"/>
  <c r="AN75" i="1"/>
  <c r="AP75" i="1" s="1"/>
  <c r="AS75" i="1" s="1"/>
  <c r="AO68" i="1"/>
  <c r="AQ68" i="1" s="1"/>
  <c r="AT68" i="1" s="1"/>
  <c r="AN68" i="1"/>
  <c r="AP68" i="1" s="1"/>
  <c r="AS68" i="1" s="1"/>
  <c r="AN64" i="1"/>
  <c r="AP64" i="1" s="1"/>
  <c r="AS64" i="1" s="1"/>
  <c r="AO40" i="1"/>
  <c r="AO23" i="1"/>
  <c r="AN17" i="1"/>
  <c r="AN23" i="1"/>
  <c r="AN29" i="1"/>
  <c r="AN60" i="1"/>
  <c r="AO64" i="1"/>
  <c r="AQ64" i="1" s="1"/>
  <c r="AT64" i="1" s="1"/>
  <c r="AO60" i="1"/>
  <c r="AQ35" i="1"/>
  <c r="AT35" i="1" s="1"/>
  <c r="AO29" i="1"/>
  <c r="AO17" i="1"/>
  <c r="AQ112" i="1" l="1"/>
  <c r="AT112" i="1" s="1"/>
  <c r="D14" i="4"/>
  <c r="AN2" i="1" l="1"/>
  <c r="AP2" i="1" s="1"/>
  <c r="AS2" i="1" s="1"/>
  <c r="AO2" i="1"/>
  <c r="AQ2" i="1" s="1"/>
  <c r="AT2" i="1" s="1"/>
  <c r="AO10" i="1"/>
  <c r="AQ10" i="1" s="1"/>
  <c r="AT10" i="1" s="1"/>
  <c r="AN10" i="1"/>
  <c r="AP10" i="1" s="1"/>
  <c r="AS10" i="1" s="1"/>
  <c r="AP47" i="1"/>
  <c r="AS47" i="1" s="1"/>
  <c r="AP40" i="1"/>
  <c r="AS40" i="1" s="1"/>
  <c r="AP29" i="1"/>
  <c r="AS29" i="1" s="1"/>
  <c r="AP23" i="1"/>
  <c r="AS23" i="1" s="1"/>
  <c r="AP17" i="1"/>
  <c r="AS17" i="1" s="1"/>
  <c r="AQ60" i="1"/>
  <c r="AT60" i="1" s="1"/>
  <c r="AQ47" i="1"/>
  <c r="AT47" i="1" s="1"/>
  <c r="AQ40" i="1"/>
  <c r="AT40" i="1" s="1"/>
  <c r="AQ29" i="1"/>
  <c r="AT29" i="1" s="1"/>
  <c r="AQ23" i="1"/>
  <c r="AT23" i="1" s="1"/>
  <c r="AQ17" i="1"/>
  <c r="AT17" i="1" s="1"/>
  <c r="H2" i="1"/>
  <c r="G6" i="4" l="1"/>
  <c r="R39" i="4"/>
  <c r="G13" i="4"/>
  <c r="X39" i="4"/>
  <c r="G9" i="4"/>
  <c r="U39" i="4"/>
  <c r="O39" i="4"/>
  <c r="G21" i="4" l="1"/>
  <c r="AD39" i="4"/>
  <c r="G28" i="4" l="1"/>
  <c r="AG39" i="4" s="1"/>
  <c r="G16" i="4"/>
  <c r="AA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tc={89D3F19D-9F5C-4FD0-844A-9A9AA4A66C6C}</author>
  </authors>
  <commentList>
    <comment ref="D106" authorId="0" shapeId="0" xr:uid="{89D3F19D-9F5C-4FD0-844A-9A9AA4A66C6C}">
      <text>
        <t>[Threaded comment]
Your version of Excel allows you to read this threaded comment; however, any edits to it will get removed if the file is opened in a newer version of Excel. Learn more: https://go.microsoft.com/fwlink/?linkid=870924
Comment:
    falta</t>
      </text>
    </comment>
  </commentList>
</comments>
</file>

<file path=xl/sharedStrings.xml><?xml version="1.0" encoding="utf-8"?>
<sst xmlns="http://schemas.openxmlformats.org/spreadsheetml/2006/main" count="961" uniqueCount="558">
  <si>
    <t>Niveles de análisis originales</t>
  </si>
  <si>
    <t>Justificación</t>
  </si>
  <si>
    <t>Medio de verificación</t>
  </si>
  <si>
    <t>Niveles originales de otros criterios fusionados, si hay</t>
  </si>
  <si>
    <t>Nuevos niveles</t>
  </si>
  <si>
    <t>Sistema</t>
  </si>
  <si>
    <t>1. Bajo nivel de capacidades, generalmente se requiere apoyo de expertos externos (consultores, asesores, etc.)</t>
  </si>
  <si>
    <t>2. Existen profesionales a cargo para desarrollar los instrumentos de planificación, pero hay pocos procesos definidos y consensuados institucionalmente que sostienen a la planificación</t>
  </si>
  <si>
    <t>3. Alta capacidad profesional, los expertos de la institución pueden definir su propia metodología y existen procesos que sostienen la planificación.</t>
  </si>
  <si>
    <t>Rol del órgano rector</t>
  </si>
  <si>
    <t>Capacidad de liderar, apoyar y coordinar los procesos de planificación que tiene el órgano rector del sistema de planificación para el desarrollo.</t>
  </si>
  <si>
    <t xml:space="preserve">1. No están definidas las contrapartes ni los actores que tienen capacidad para tomar decisiones en el proceso de planificación. </t>
  </si>
  <si>
    <t>2. Están definidas las contrapartes responsables al interior de la institución encargada de la planificación.</t>
  </si>
  <si>
    <t>3. Están definidas las contrapartes responsables al interior y exterior de la institución encargada de la planificación.</t>
  </si>
  <si>
    <t>Definición de marcos metodológicos</t>
  </si>
  <si>
    <t>Proceso</t>
  </si>
  <si>
    <t>Desarrollo y aplicación de esquemas/modelos metodológicos que sean adaptados a la realidad nacional.</t>
  </si>
  <si>
    <t>1. No tienen definidos marcos metodológicos específicos en los procesos de planificación</t>
  </si>
  <si>
    <t>2. Se aplica un esquema/modelo metodológico genérico, sin mayores adaptaciones a la realidad nacional</t>
  </si>
  <si>
    <t>3. Se adapta una variedad de esquemas/modelos metodológicos a la realidad nacional y/o Se define un marco propio para considerar las realidades específicas del país.</t>
  </si>
  <si>
    <t>Conformación sistemas de planificación</t>
  </si>
  <si>
    <t>1. Los distintos instrumentos de planificación y los componentes del sistema no se relacionan entre sí ni con otros sistemas. No existe la definición formal de sistema de planificación.</t>
  </si>
  <si>
    <t>en niveles retomar idea del marco normativo</t>
  </si>
  <si>
    <t>2. Los instrumentos de planificación se relacionan entre sí, pero no se identifica ni se establece la relación con los componentes y otros sistemas. Existe la definición formal de sistema de planificación.</t>
  </si>
  <si>
    <t>3. Los instrumentos de planificación se relacionan entre sí y se identifica y relacionan los distintos componentes que forman parte del sistema de planificación, sin embargo no se identifica y/o no se relaciona con otros sistemas</t>
  </si>
  <si>
    <t>4. La planificación se entiende como un sistema: identifica y tiene establecida la relación con otros sistemas</t>
  </si>
  <si>
    <t>Sistemas de apoyo al proceso de planificación</t>
  </si>
  <si>
    <t>Existencia y vinculación con un conjunto de sistemas que interactúan y/o sustentan el proceso de planificación para el desarrollo.
Nota: Considera como otros sistemas los de presupuesto, inversión pública, de gobierno, de gestión del personal, control de gestión, entre otros.</t>
  </si>
  <si>
    <t>1. Los sistemas de apoyo no están considerados sistema</t>
  </si>
  <si>
    <t>2. Algunos sistemas de apoyo están considerados en el sistema, pero no hay una vinculación clara de ellos con los objetivos, estrategias y planes de acción.</t>
  </si>
  <si>
    <t>3. Los sistemas de apoyo están detallados en el sistema y su vinculación con los objetivos, estrategias y planes de acción. Se espera que al menos se incorpore el sistema de inversión pública, ciclo de gobierno, gestión del personal y presupuestario</t>
  </si>
  <si>
    <t>Sinergias que se generan entre el plan de gobierno y el plan de desarrollo.
Nota: Se entiende un plan de gobierno como el instrumento que orienta la acción del poder ejecutivo en el marco de su periodo del gobierno. 
El criterio no supone una jerarquía entre instrumentos, ya que ésta depende de la realidad y contexto de cada país.</t>
  </si>
  <si>
    <t>1. El Plan de Gobierno no incorpora elementos significativos del Plan de Desarrollo.</t>
  </si>
  <si>
    <t>2. El Plan de Gobierno considera el Plan de Desarrollo como un marco general pero no se alinea en su totalidad</t>
  </si>
  <si>
    <t>3. El Plan de Gobierno está alineado al Plan de Desarrollo, , complementándolo y profundizando el contenido a través de un despliegue estratégico (En el caso que el plan utilice el plan de desarrollo como plan de gobierno se aplicaría este nivel)</t>
  </si>
  <si>
    <t>Instancias de participación</t>
  </si>
  <si>
    <t xml:space="preserve">1. Los instrumentos y los procesos de planificación contemplan consulta a la ciudadanía </t>
  </si>
  <si>
    <t>2.Los instrumentos y los procesos de planificación contemplan la validación por parte de la ciudadanía</t>
  </si>
  <si>
    <t>3. Los instrumentos y los procesos de planificación consideran propuestas de la ciudadanía</t>
  </si>
  <si>
    <t>4. Los instrumentos y los procesos de planificación consideran mecanismos de control por parte de la ciudadanía</t>
  </si>
  <si>
    <t>Diseño y ejecución de sistema de seguimiento y monitoreo de lo propuesto en el instrumento de planificación. Comprende la definición de indicadores, líneas base y los mecanismos a utilizar para asegurar que lo planificado está siendo ejecutado así como la realización de actualizaciones, correcciones y ajustes necesarios para cumplir con los objetivos del instrumento de planificación o los cambios producidos en este si los hubiese.</t>
  </si>
  <si>
    <t>1. No se diseña línea base para cada indicador</t>
  </si>
  <si>
    <t xml:space="preserve">1. El sistema de seguimiento y monitoreo de la planificación se limita al control de ejecución presupuestaria </t>
  </si>
  <si>
    <t>1. Solo existe la definición de indicadores</t>
  </si>
  <si>
    <t>2. Se diseña línea base de cada indicador y se identifica un valor para esta</t>
  </si>
  <si>
    <t>2. El sistema de seguimiento y monitoreo de la planificación comprende el diseño de indicadores a nivel de estrategias</t>
  </si>
  <si>
    <t>2. Se completan algunos indicadores con datos, principalmente cuantitativos, de acuerdo a los diseñados</t>
  </si>
  <si>
    <t>3. Se establece línea base para cada indicador y sus metas en diferentes periodos de tiempo</t>
  </si>
  <si>
    <t>3. El sistema de seguimiento y monitoreo de la planificación comprende el diseño de indicadores a nivel de estrategias y objetivos (desde tácticos hasta indicadores de impacto)</t>
  </si>
  <si>
    <t>3. Se completan todos los indicadores diseñados con datos y se incluyen indicadores cualitativos</t>
  </si>
  <si>
    <t xml:space="preserve">Identificación e involucramiento de los principales actores que influyen o podrían influir sobre la planificación y las posturas que estos actores pueden tener en relación con los objetivos y estrategias del instrumento de planificación, con la finalidad de anticiparse a las reacciones de apoyo o rechazo que tendrán. </t>
  </si>
  <si>
    <t xml:space="preserve">1. No se identifica ni caracteriza a los actores relevantes para involucrarlos en el logro de los objetivos del instrumento de planificación </t>
  </si>
  <si>
    <t>2. Se identifica a los actores que participan en el proceso de planificación del instrumento de planificación, pero no se les caracteriza y/o no se establece niveles de relación con ellos.</t>
  </si>
  <si>
    <t>3. Se identifica a los actores y la relación con ellos, en base a esto se considera la postura que estos tienen frente a diferentes estrategias y objetivos del instrumento de planificación</t>
  </si>
  <si>
    <t>4. Se identifica a los actores, la relación con ellos, sus posturas frente a estrategias y objetivos del instrumento de planificación, y se definen posibles alianzas con ellos</t>
  </si>
  <si>
    <t>Utilización de escenarios futuro</t>
  </si>
  <si>
    <t>Instrumentos</t>
  </si>
  <si>
    <t>Incorporación de una función anticipatoria a la planificación.
Nota: Se entiende por función anticipatoria, la identificación y seguimiento de variables (o configuraciones de ellas) con incidencia sobre la validez y el sentido de las estrategias de desarrollo seleccionadas.</t>
  </si>
  <si>
    <t>1. No se consideran escenarios futuros</t>
  </si>
  <si>
    <t>2. Se definen escenarios futuros</t>
  </si>
  <si>
    <t>3. Los escenarios futuros definidos se vinculan con los objetivos y/o estrategias</t>
  </si>
  <si>
    <t>Coherencia</t>
  </si>
  <si>
    <t>1. Se pueden establecer algunos vínculos desde el Plan de acción, las estrategias y metas</t>
  </si>
  <si>
    <t>1. No se visualiza una clara coherencia entre los elementos del instrumento de planificación</t>
  </si>
  <si>
    <t>2. Se pueden establecer vínculos desde el Plan de acción, las estrategias, metas e indicadores</t>
  </si>
  <si>
    <t>2. Existe coherencia entre lo establecido en el diagnóstico y los objetivos descritos en el instrumento de planificación</t>
  </si>
  <si>
    <t>3. Se pueden establecer vínculos desde el Plan de acción, las estrategias, metas, indicadores y objetivos</t>
  </si>
  <si>
    <t>3. Existe coherencia entre lo establecido en el diagnóstico, los objetivos y las estrategias descritas en el instrumento de planificación</t>
  </si>
  <si>
    <t>4. Se pueden establecer vínculos desde el Plan de acción, las estrategias, metas, indicadores y objetivos hasta elementos del diagnóstico</t>
  </si>
  <si>
    <t>4.  Existe coherencia entre lo establecido en el diagnóstico, los objetivos, las estrategias descritas en el instrumento de planificación y el plan de acciones</t>
  </si>
  <si>
    <t>Objetivos definidos y medibles</t>
  </si>
  <si>
    <t>Adecuada definición de los objetivos. Los objetivos deben estar definidos como condiciones futuras que se desean alcanzar y al mismo tiempo cumplir con un conjunto de requisitos de calidad. Se espera que los objetivos sean específicos, medibles (cuantitativa o cualitativamente), alcanzables, orientado a resultados y con fechas límites de ejecución.</t>
  </si>
  <si>
    <t>1. La definición de objetivos está redactada como una actividad y no como una acción futura</t>
  </si>
  <si>
    <t>2. La definición de objetivos se define como un acción futura</t>
  </si>
  <si>
    <t>3. La definición de objetivos se define como un acción futura y cumple con algunos de los requisitos de una redacción adecuada</t>
  </si>
  <si>
    <t xml:space="preserve">Complementariedad entre objetivos </t>
  </si>
  <si>
    <t>1. Los objetivos son definidos de modo aislado por áreas temáticas</t>
  </si>
  <si>
    <t>2. Los objetivos son definidos en relación a lineamientos generales o en base a una visión</t>
  </si>
  <si>
    <t>3. La definición de los objetivos incluye un análisis de la forma en que contribuyen cada uno a un objetivo superior y su grado de complementariedad</t>
  </si>
  <si>
    <t xml:space="preserve">Complementariedad entre estrategias </t>
  </si>
  <si>
    <t>1. Algunas estrategias presentan medios contradictorios entre ellas, no se visualiza complementariedad y coherencia</t>
  </si>
  <si>
    <t>2. Se visualiza parcial coherencia entre estrategias</t>
  </si>
  <si>
    <t>3. La totalidad de las estrategias muestra coherencia en la forma de abordar los problemas</t>
  </si>
  <si>
    <t>Diagnóstico interpretativo</t>
  </si>
  <si>
    <t>1. Diagnóstico incluye recuento de datos y estadísticas sin vinculación a un modelo teórico para comprenderlo</t>
  </si>
  <si>
    <t>2. Diagnóstico incluye procesamiento de datos con parcial vinculación a un modelo teórico para comprenderlo</t>
  </si>
  <si>
    <t>3. Diagnóstico incluye interpretación del procesamiento de datos a través de la comparación de un modelo teórico para comprenderlo</t>
  </si>
  <si>
    <t>Análisis del entorno interno versus externo</t>
  </si>
  <si>
    <t>1. Se identifican algunos elementos internos o externos que apoyan o dificultan el logro de los objetivos de desarrollo planteados</t>
  </si>
  <si>
    <t>2. Se identifican elementos internos y externos que apoyan o dificultan el logro de los objetivos de desarrollo planteados</t>
  </si>
  <si>
    <t>3. Se interrelacionan los elementos internos y externos identificados configurando diagnóstico para la elaboración de estrategias</t>
  </si>
  <si>
    <t>1. No se identifican acciones previas de información para motivar la participación de la comunidad/sociedad en el proceso de planificación</t>
  </si>
  <si>
    <t>2. Se establece un plan de comunicación sobre las fases del plan de desarrollo, identificando cómo las personas pueden participar en cada una de estas fases</t>
  </si>
  <si>
    <t xml:space="preserve">3. Se establece un plan de comunicación identificando públicos diferenciados y estrategias diferentes para informar y motivarlos a participar en el proceso de planificación </t>
  </si>
  <si>
    <t>Transparencia</t>
  </si>
  <si>
    <t>Temporalidad del Plan</t>
  </si>
  <si>
    <t>1. No se considera un horizonte temporal específico para cada objetivo y estrategia</t>
  </si>
  <si>
    <t>2. Se asume un horizonte uniforme para todas los objetivos y las estrategias</t>
  </si>
  <si>
    <t>3. Las estrategias y objetivos están clasificadas de acuerdo a plazos definidos diferenciados</t>
  </si>
  <si>
    <t>Inclusión de un plan de acciones</t>
  </si>
  <si>
    <t>Incorporación de un plan de intervenciones y de la relación de este con los objetivos y fuentes de financiamiento.
Nota: Se entiende por plan de intervenciones o acciones al conjunto de propuestas específicas formuladas como acciones, políticas, programas, proyectos o actividades que materializarán las estrategias u objetivos planteados. Puede que el plan de intervenciones o acciones no se encuentre dentro del documento del instrumento de planificación, pero si se vincula con el último.</t>
  </si>
  <si>
    <t xml:space="preserve">1. Se identifican actividades/acciones o proyectos que abordan de forma parcial los objetivos y estrategias del instrumento de planificación </t>
  </si>
  <si>
    <t>2. El plan de acciones aborda todos los objetivos y estrategias y tiene identificado fuentes de financiamiento</t>
  </si>
  <si>
    <t>3. El plan de acciones aborda todos los objetivos y estrategias, tiene identificado fuentes de financiamiento,  responsables identificados y plazos</t>
  </si>
  <si>
    <t>4. El plan de acciones aborda todos los objetivos y estrategias, tiene identificado fuentes de financiamiento, responsables identificados, plazos y está evaluado socioeconómicamente y/o prevé riesgos</t>
  </si>
  <si>
    <t>Acuerdos internacionales vinculantes</t>
  </si>
  <si>
    <t>1. Se tratan estos ámbitos de forma separada como una temática a parte</t>
  </si>
  <si>
    <t>2. Algunos temas son incluidos en ciertas etapas y/o temáticas del instrumento de planificación</t>
  </si>
  <si>
    <t>3. Los temas son incluidos en la mayor parte de las etapas y/o temáticas pero de manera no integrada</t>
  </si>
  <si>
    <t>Asignación de responsabilidades entre actores involucrados</t>
  </si>
  <si>
    <t>Asignación de responsables y de sus compromisos durante la implementación de las estrategias.</t>
  </si>
  <si>
    <t xml:space="preserve">1. Se identifican algunos responsables de la implementación de la estrategia </t>
  </si>
  <si>
    <t>2. Se define la responsabilidad de cada responsable sobre objetivos</t>
  </si>
  <si>
    <t>3. Se define la responsabilidad de cada actor sobre objetivos y estrategias</t>
  </si>
  <si>
    <t>Coordinación inter institucional</t>
  </si>
  <si>
    <t>Articulación y vínculo entre instituciones gubernamentales en un mismo nivel de gobierno (coordinación horizontal o inter sectorial).</t>
  </si>
  <si>
    <t>1. Existen objetivos comunes entre las instituciones</t>
  </si>
  <si>
    <t>2. Las funciones, atribuciones y competencias son idénticas entre instituciones</t>
  </si>
  <si>
    <t xml:space="preserve">3. Existen mecanismos explícitos de comunicación entre instituciones </t>
  </si>
  <si>
    <t xml:space="preserve">4. Existen grupos de decisión específicos entre instituciones </t>
  </si>
  <si>
    <t>Coordinación interniveles del Estado</t>
  </si>
  <si>
    <t>Articulación y vínculo entre diferentes niveles del Estado (coordinación vertical o multi nivel).</t>
  </si>
  <si>
    <t>1. Lineamientos nacionales y políticas no forman parte de las propuestas del plan</t>
  </si>
  <si>
    <t>2. Políticas nacionales y condiciones características de los territorios constitutivos del objeto de planificación hacen parte de cada fase del proceso</t>
  </si>
  <si>
    <t>3. Propuestas elaboradas a nivel local adaptan o modifican condiciones en las cuales se aplican políticas nacionales</t>
  </si>
  <si>
    <t>Articulación entre plan y presupuesto</t>
  </si>
  <si>
    <t>Vinculación entre los objetivos y las acciones definidas en los instrumentos de planificación con sus fuentes de financiamiento.</t>
  </si>
  <si>
    <t>1. No se identifica presupuesto asociado a los objetivos ni al plan de acciones</t>
  </si>
  <si>
    <t>2. El instrumento de planificación presenta fuentes de financiamiento para todos los objetivos, pero no para todos los planes de acción</t>
  </si>
  <si>
    <t>3. El instrumento presenta las fuentes de financiamiento para cada objetivo y plan de acciones</t>
  </si>
  <si>
    <t>4. Además de lo anterior, el sistema presupuestario permite vincular el presupuesto con los objetivos y plan de acciones del instrumento de planificación.</t>
  </si>
  <si>
    <t>Incorporación de mecanismos de identificación de contingencias, positivas o negativas, en el proceso de planificación, que no estaban presentes en el momento del diseño, pero que pudieran influir en el cumplimiento de metas.</t>
  </si>
  <si>
    <t>1. No se prevén factores que pueden afectar los instrumentos de planificación</t>
  </si>
  <si>
    <t>2. Los instrumentos de planificación prevé factores incidentes pero no se establecen estrategias que se anticipan a estos eventos</t>
  </si>
  <si>
    <t xml:space="preserve">3. Los instrumentos de planificación estableces estrategias que se anticipan a los factores incidentes detectados </t>
  </si>
  <si>
    <t>Proyectos prioritarios identificados en el instrumento de planificación materializados</t>
  </si>
  <si>
    <t>1. No se identifican estrategias o proyectos prioritarios establecidos en el instrumento de planificación que fueron materializados</t>
  </si>
  <si>
    <t>2. Se materializan ciertas estrategias o proyectos prioritarios establecidos en el instrumento de planificación sin justificación relacionada con el diagnóstico o metodología desarrollada</t>
  </si>
  <si>
    <t>3. Se materializan las estrategias y/o proyectos prioritarios establecidos en el instrumento de planificación con criterios relacionados con el diagnóstico, metodología u otras justificaciones definidas por el gobierno</t>
  </si>
  <si>
    <t>Mecanismos de retroalimentación o actualización del plan</t>
  </si>
  <si>
    <t>1. Sin mecanismos</t>
  </si>
  <si>
    <t>2. Mecanismo de retroalimentación limitado</t>
  </si>
  <si>
    <t>3. Contempla un mecanismo completo de retroalimentación y actualización del instrumento de planificación</t>
  </si>
  <si>
    <t>Integralidad de propuestas</t>
  </si>
  <si>
    <t>1. Propuestas sectoriales</t>
  </si>
  <si>
    <t>1. Las problemáticas  y/o objetivos del instrumento de planificación se abordan de forma separada por sectores que no permiten realizar un diagnóstico de causa efecto entre ellos</t>
  </si>
  <si>
    <t>2. Propuestas que incluyen más de un sector</t>
  </si>
  <si>
    <t>2. Se establecen vínculos de causalidad entre problemas u objetivos identificados con cierta integración entre sectores o temas del instrumento de planificación</t>
  </si>
  <si>
    <t>3. Se presentan propuestas estratégicas intersectoriales</t>
  </si>
  <si>
    <t>3. Existe un tratamiento mediante enfoque de “problemas integrales” en donde las problemáticas y/o objetivos se abordan de forma integral entre sectores/temas, y se establecen estrategias intersectoriales en el instrumento de planificación</t>
  </si>
  <si>
    <t xml:space="preserve">4. Estrategia equilibrada en temas o sectores </t>
  </si>
  <si>
    <t>Medios de implementación</t>
  </si>
  <si>
    <t>Consideración de los medios de implementación contemplados en la Agenda de Desarrollo Sostenible 2030.
Nota: Los medios considerados son el financiamiento para el desarrollo, tecnología, creación de capacidades, comercio, y las cuestiones sistémicas.</t>
  </si>
  <si>
    <t>1.   No se consideran los aspectos sistémicos de la Agenda 2030, en las estrategias de implementación de los instrumentos de planificación</t>
  </si>
  <si>
    <t>2.   Se incluyen aspectos sistémicos de la Agenda 2030, en las estrategias de implementación.</t>
  </si>
  <si>
    <t>3.   Se incluyen aspectos sistémicos de la Agenda 2030 e iniciativas propuestas por CEPAL en las estrategias  de implementación.</t>
  </si>
  <si>
    <t>1. No se identifica un alineamiento entre los objetivos del Plan de Desarrollo y  los ODS</t>
  </si>
  <si>
    <t>agregar en los niveles la parte de la definición que se sacó</t>
  </si>
  <si>
    <t>2. Se identifica un alineamiento entre los objetivos del Plan de Desarrollo y los ODS</t>
  </si>
  <si>
    <t>3. Se identifica un alineamiento entre los objetivos del Plan de Desarrollo y los ODS, además de una comparación respecto de las metas para cada uno de ellos</t>
  </si>
  <si>
    <t>4. Se identifica un alineamiento entre los objetivos del Plan de Desarrollo y los ODS, además de una comparación respecto de las metas e indicadores para cada uno de ellos</t>
  </si>
  <si>
    <t>Incorporación de la Agenda 2030</t>
  </si>
  <si>
    <t>Capacidades humanas</t>
  </si>
  <si>
    <t>Sistema de seguimiento y monitoreo</t>
  </si>
  <si>
    <t>0: no cumple ningún elemento mínimo del criterio</t>
  </si>
  <si>
    <t>Comentarios</t>
  </si>
  <si>
    <t>1: Nivel básico</t>
  </si>
  <si>
    <t>2: Nivel medio</t>
  </si>
  <si>
    <t>3: Nivel alto</t>
  </si>
  <si>
    <t xml:space="preserve">4: Se presenta de la mejor forma posible </t>
  </si>
  <si>
    <t>Max</t>
  </si>
  <si>
    <t>Diagnóstico incluye interpretación del procesamiento de datos a través de la comparación de un modelo teórico para comprenderlo</t>
  </si>
  <si>
    <t>Criterio</t>
  </si>
  <si>
    <t>id</t>
  </si>
  <si>
    <t>La actualización del plan está definida por periodos determinados</t>
  </si>
  <si>
    <t>Min</t>
  </si>
  <si>
    <t>Se identifican factores a ser monitoreados que pueden afectar el logro de los objetivos</t>
  </si>
  <si>
    <t>Se definen estrategias anticipatorias</t>
  </si>
  <si>
    <t>Se incorporan sistemas de monitoreo de factores inesperados o contingenciales</t>
  </si>
  <si>
    <t>Existen observatorios prospectivos</t>
  </si>
  <si>
    <t>Existen presupuestos plurianuales</t>
  </si>
  <si>
    <t>El instrumento de planificación presenta fuentes de financiamiento para todos los objetivos</t>
  </si>
  <si>
    <t>El plan de gobierno y el plan de desarrollo son dos instrumentos diferentes</t>
  </si>
  <si>
    <t>Se definen escenarios positivos y negativos</t>
  </si>
  <si>
    <t>Los escenarios futuros definidos se vinculan con los objetivos y/o estrategias</t>
  </si>
  <si>
    <t>Se definen diferentes tipos de escenarios o familias de escenarios</t>
  </si>
  <si>
    <t>Se asume un horizonte uniforme para todas los objetivos y las estrategias</t>
  </si>
  <si>
    <t>0-20</t>
  </si>
  <si>
    <t>20-40</t>
  </si>
  <si>
    <t>40-60</t>
  </si>
  <si>
    <t>60-80</t>
  </si>
  <si>
    <t>Rangos</t>
  </si>
  <si>
    <t>Cuenta +</t>
  </si>
  <si>
    <t>Existen y se aplican mecanismos de validación de propuestas a la sociedad</t>
  </si>
  <si>
    <t>Existen y se aplican mecanismos formales para incorporar las iniciativas que surgen de la sociedad</t>
  </si>
  <si>
    <t>Existen y se aplican mecanismos de aprobación por parte de la sociedad de los lineamientos del plan</t>
  </si>
  <si>
    <t>Existen mecanismos de control ciudadano por parte de la sociedad</t>
  </si>
  <si>
    <t>Autoridades poseen liderazgo para motivar a otros a participar en la planificación dentro y fuera del órgano rector</t>
  </si>
  <si>
    <t>Directrices o lineamientos metodológicos planteados por el órgano rector son utilizado por los organismos públicos</t>
  </si>
  <si>
    <t>Los instrumentos de planificación son documentos de uso permanente por parte de los otros organismos públicos</t>
  </si>
  <si>
    <t>Diseño de marco metodológico propio adaptado a la realidad nacional</t>
  </si>
  <si>
    <t>Modelo genérico de planificación utilizado en los procesos de planificación</t>
  </si>
  <si>
    <t>Esquema metodológico flexible a diferentes tipos de instrumentos de planificación</t>
  </si>
  <si>
    <t>Existe una base teórica conceptual que justifica la utilización de un modelo metodológico</t>
  </si>
  <si>
    <t>Se identifican relaciones entre los instrumentos de planificación</t>
  </si>
  <si>
    <t>Se identifican relaciones entre los diferentes organismos públicos</t>
  </si>
  <si>
    <t>Se identifican relaciones entre los organismos públicos y los privados</t>
  </si>
  <si>
    <t xml:space="preserve">Existen vínculos claros y funcionales con el ciclo de gobierno </t>
  </si>
  <si>
    <t>Existen vínculos claros y funcionales con el sistema de gestión del personal</t>
  </si>
  <si>
    <t>Existen vínculos claros y funcionales con el sistema de control</t>
  </si>
  <si>
    <t>Existen vínculos claros y funcionales con el sistema de inversión pública y/o presupuestario</t>
  </si>
  <si>
    <t>El plan de desarrollo tiene un enfoque de todo el Estado nacional y el plan de gobierno un enfoque centrado en el poder ejecutivo</t>
  </si>
  <si>
    <t>Se identifica y tiene establecida la relación del sistema de planificación con otros sistemas de apoyo a este</t>
  </si>
  <si>
    <t>Distinción y/o Complementariedad entre plan de gobierno y plan de desarrollo</t>
  </si>
  <si>
    <t>Se establecen metas para los objetivos</t>
  </si>
  <si>
    <t>Se establecen los mecanismos de recolección de datos para el cálculo de los indicadores</t>
  </si>
  <si>
    <t>Se establecen estrategias para involucrar a los actores en base a la postura que estos tienen respecto a los objetivos y estrategias del instrumento de planificación</t>
  </si>
  <si>
    <t xml:space="preserve">Existe coherencia entre lo establecido en el diagnóstico y los objetivos establecidos </t>
  </si>
  <si>
    <t>Existe coherencia entre los objetivos y las metas propuestas</t>
  </si>
  <si>
    <t>Existe coherencia entre los objetivos y/o estrategias y los indicadores establecidos para medir su cumplimiento</t>
  </si>
  <si>
    <t>La definición de objetivos se define como un resultado futuro</t>
  </si>
  <si>
    <t>Los objetivos tienen metas asociadas</t>
  </si>
  <si>
    <t>La definición de objetivos cumple con todos los requisitos de una redacción adecuada (especifico, medible, alcanzable y con fecha límite de ejecución)</t>
  </si>
  <si>
    <t>Se definen conjuntos de objetivos en relación a su grado de complementariedad</t>
  </si>
  <si>
    <t xml:space="preserve">La definición de los objetivos incluye un análisis de la forma en que contribuye cada uno a un objetivo superior </t>
  </si>
  <si>
    <t>Los objetivos del instrumento de planificación contribuyen claramente al logro de la visión de futuro u objetivo nacional superior</t>
  </si>
  <si>
    <t>Las estrategias son definidas integralmente y no de forma aislada por áreas temáticas</t>
  </si>
  <si>
    <t>Los objetivos son definidos de forma integral y no de forma aislada por áreas temáticas</t>
  </si>
  <si>
    <t>Las estrategias del instrumento de planificación contribuyen claramente al logro de los objetivos</t>
  </si>
  <si>
    <t>La definición de las estrategias incluye un análisis de la forma en que contribuye cada una a los objetivos</t>
  </si>
  <si>
    <t>Se definen conjuntos de estrategias en relación a su grado de complementariedad</t>
  </si>
  <si>
    <t>Diagnóstico explica relaciones causales entre problemas</t>
  </si>
  <si>
    <t>Mecanismos de difusión</t>
  </si>
  <si>
    <t>Se establecen mecanismos de difusión inclusivos</t>
  </si>
  <si>
    <t>Se establece un plan de comunicación sobre las fases del proceso de planificación</t>
  </si>
  <si>
    <t>Se establece un plan de comunicación sobre las fases del proceso de planificación en función del receptor de la información, es decir, diferenciado dependiendo del tipo de actor de la sociedad</t>
  </si>
  <si>
    <t>Entrega de información sobre el proceso de planificación, esto es, desde su diseño hasta las acciones que se realizan, incluyendo la publicación de las fuentes y bases de datos, además de planes y estrategias de desarrollo y la definición de las responsabilidades frente a la sociedad.</t>
  </si>
  <si>
    <t>Existen mecanismos de control ciudadano de los procesos de planificación</t>
  </si>
  <si>
    <t>Los participantes en el proceso de planificación son convocados de forma equilibrada, representativa, abierta y con criterios conocidos</t>
  </si>
  <si>
    <t>Los resultados de cada etapa del proceso de planificación se disponen de fácil acceso a la sociedad</t>
  </si>
  <si>
    <t>La transparencia está regulada por una ley</t>
  </si>
  <si>
    <t xml:space="preserve">En la definición de horizontes de tiempo para objetivos y estrategias se consideran los cambios de gobierno que tendrá el país durante el periodo establecido para el instrumento de planificación </t>
  </si>
  <si>
    <t>Se definen horizontes de tiempo para las estrategias o lineamientos</t>
  </si>
  <si>
    <t>El plan de acciones identifica instituciones responsables de su ejecución</t>
  </si>
  <si>
    <t xml:space="preserve">El plan de acciones incorpora presupuesto y fuentes de financiamiento </t>
  </si>
  <si>
    <t>El plan de acciones aborda la totalidad de objetivos y estrategias</t>
  </si>
  <si>
    <t>El plan de acciones incorpora evaluaciones sociales, económicas y ambientales cuando corresponda</t>
  </si>
  <si>
    <t>Las instituciones responsables de la ejecución del plan de acciones ajustan sus funciones y procesos para implementar el plan</t>
  </si>
  <si>
    <t>Se incluyen temas, principios o lineamientos de los acuerdos internacionales en los objetivos y/o estrategias del instrumento de planificación</t>
  </si>
  <si>
    <t>Se incluyen temas, principios o lineamientos de los acuerdos internacionales en el establecimiento de metas del instrumento de planificación</t>
  </si>
  <si>
    <t>Están claras las responsabilidades y competencias de los diferentes actores involucrados en la implementación del instrumento de planificación en cada una de las instituciones</t>
  </si>
  <si>
    <t>Se define la responsabilidad de cada actor sobre los objetivos del instrumento de planificación</t>
  </si>
  <si>
    <t xml:space="preserve">Existen mecanismos grupales para incentivar el logro de los objetivos de los instrumentos de planificación </t>
  </si>
  <si>
    <t>Existen mecanismos individuales para incentivar el logro de los objetivos de los instrumentos de planificación</t>
  </si>
  <si>
    <t xml:space="preserve">Existen mecanismos explícitos de coordinación entre instituciones </t>
  </si>
  <si>
    <t>Existen grupos de decisión específicos entre instituciones públicas</t>
  </si>
  <si>
    <t>Existen mecanismos de articulación de los recursos disponibles entre instituciones (personal, financieros, infraestructura, etc.)</t>
  </si>
  <si>
    <t>Existen mecanismos de sincronización de tiempos (prioridades) entre instituciones públicas</t>
  </si>
  <si>
    <t>Los planes subnacionales consideran los objetivos y estrategias que se definen en los planes nacionales</t>
  </si>
  <si>
    <t>Los planes nacionales consideran los objetivos y estrategias que se definen en los planes subnacionales</t>
  </si>
  <si>
    <t>Existen mecanismos explícitos de coordinación entre niveles del estado para todas las fases del proceso de planificación, implementación y evaluación</t>
  </si>
  <si>
    <t>El sistema presupuestario permite vincular el presupuesto con los objetivos y plan de acciones del instrumento de planificación</t>
  </si>
  <si>
    <t>Contingencias en la planificación</t>
  </si>
  <si>
    <t>El instrumento de planificación considera una priorización justificada de objetivos y/o estrategias con criterios relacionados con el diagnóstico, metodología y otros fundamentos legítimamente definidos por el gobierno</t>
  </si>
  <si>
    <t>El Plan de acciones para implementar el instrumento de planificación considera la priorización de los objetivos y/o estrategias establecidas</t>
  </si>
  <si>
    <t>Están establecidos los responsables para actualizar de los instrumentos de planificación</t>
  </si>
  <si>
    <t>Están establecidos los mecanismos para actualizar los instrumentos de planificación</t>
  </si>
  <si>
    <t>Las problemáticas presentadas en el diagnóstico son analizadas sistémicamente y se establecen vinculaciones de causalidad entre ellas</t>
  </si>
  <si>
    <t>Las estrategias planteadas consideran la acción de diferentes sectores</t>
  </si>
  <si>
    <t>Las potencialidades presentadas en el diagnóstico son analizadas sistémicamente y se establecen vinculaciones de causalidad entre ellas</t>
  </si>
  <si>
    <t>Las estrategias planteadas muestran integración entre sectores</t>
  </si>
  <si>
    <t>Cuenta -</t>
  </si>
  <si>
    <t>Las estrategias consideran las cuestiones sistémicas propuestas por la Agenda 2030</t>
  </si>
  <si>
    <t>Las estrategias consideran los aspectos de tecnología propuestos en la Agenda 2030</t>
  </si>
  <si>
    <t>Las estrategias consideran los aspectos de comercio propuestos en la Agenda 2030</t>
  </si>
  <si>
    <t>Las estrategias consideran la creación de capacidades propuesta en la Agenda 2030</t>
  </si>
  <si>
    <t>Los indicadores establecidos en los instrumentos de planificación identifican complementariedad con otros indicadores de la Agenda</t>
  </si>
  <si>
    <t>Las metas establecidas en el instrumento de planificación identifican complementariedad con otras metas de la agenda</t>
  </si>
  <si>
    <t>Se incorpora la Agenda a los instrumentos de planificación</t>
  </si>
  <si>
    <t xml:space="preserve">Se implementa la Agenda a través de plan de acciones </t>
  </si>
  <si>
    <t>Se evalúan los planes de acciones establecidos para el logro de los ODS</t>
  </si>
  <si>
    <t>Se establecen mecanismos de seguimiento y monitoreo para el cumplimiento de los ODS</t>
  </si>
  <si>
    <t>Se establece una instancia interinstitucional responsable de la implementación de la Agenda</t>
  </si>
  <si>
    <t>Modalidades de Incorporación de la Agenda 2030 y los Objetivos de Desarrollo Sostenible (ODS) a los procesos de planificación, teniendo en cuenta las diferentes realidades, capacidades y niveles de desarrollo de cada país y respetando sus políticas y prioridades nacionales.</t>
  </si>
  <si>
    <t xml:space="preserve">El instrumento de planificación hace referencia a los acuerdos internacionales en su diagnóstico o contexto </t>
  </si>
  <si>
    <t>Diseño de técnicas propias aplicables al contexto del país</t>
  </si>
  <si>
    <t>Existencia y funcionamiento de un sistema nacional de planificación para el desarrollo.
Nota: Un sistema nacional de planificación puede ser entendido como el conjunto organizado y articulado de normas, subsistemas, procesos, instrumentos, metodologías, mecanismos y procedimientos para la planificación para el desarrollo en los diferentes niveles y escalas del Estado y respecto a los procesos nacionales, sectoriales e institucionales.</t>
  </si>
  <si>
    <t>Se diseñan las fórmulas de cálculo de los indicadores</t>
  </si>
  <si>
    <t>Se analiza y caracteriza a los actores que influyen o podrían influir en el proceso de planificación</t>
  </si>
  <si>
    <t>Se realiza un permanente seguimiento sobre los potenciales actores que podrían influir en el logro de los objetivos y/o estrategias del instrumento de planificación</t>
  </si>
  <si>
    <t>Se definen escenarios</t>
  </si>
  <si>
    <t>Vinculación lógica entre las fases de la planificación, desde el establecimiento de visión de futuro, el diagnóstico, la definición de objetivos, estrategias o lineamientos, indicadores y metas, hasta el diseño y ejecución de planes de acción. Cada fase responde a la fase anterior de forma coherente y clara, permitiendo establecer relación entre ellas y una vinculación desde el inicio de las fases hasta el final y desde el final hasta el principio. 
Nota: Se entiende por planes de acción las políticas, programas y/o proyectos establecidos para implementar el instrumento de planificación.</t>
  </si>
  <si>
    <t>Existe coherencia entre los objetivos y las estrategias o lineamientos planteados para lograr dichos objetivos</t>
  </si>
  <si>
    <t>Existe coherencia entre las estrategias o lineamientos planteados y el plan de acciones</t>
  </si>
  <si>
    <t>Sinergia entre estrategias es decir, las estrategias  de forma conjunta contribuyen al logro de los objetivos del instrumento de planificación.
Nota: La sinergia puede limitarse por relaciones entre estrategias como duplicación, contradicción entre prioridades sectoriales y/o superposiciones de estrategias que son similares.</t>
  </si>
  <si>
    <t>Sinergia entre objetivos, es decir, los objetivos específicos de forma conjunta contribuyen al logro de un objetivo nacional superior.
Nota: La sinergia puede limitarse por  relaciones entre objetivos como duplicación, contradicción entre prioridades sectoriales y/o superposiciones de objetivos que son similares.</t>
  </si>
  <si>
    <t xml:space="preserve">Diagnóstico basado en la evidencia que a los hechos o situaciones identificadas les da un contexto e interpretación de causas, efectos y relaciones de fenómenos que están presentes en el país y determinan el desarrollo. Explicación consistente de la situación actual que permite dar fundamento a la definición objetivos. </t>
  </si>
  <si>
    <t>Se identifican factores internos que apoyan o dificultan el logro de los objetivos de desarrollo planteados</t>
  </si>
  <si>
    <t>Se identifican factores externos que apoyan o dificultan el logro de los objetivos de desarrollo planteados</t>
  </si>
  <si>
    <t xml:space="preserve">Se interrelacionan los factores internos y externos identificados </t>
  </si>
  <si>
    <t>Se identifican las dinámicas futuras que los factores externos e internos pueden producir</t>
  </si>
  <si>
    <t xml:space="preserve">Se establecen diferentes mecanismos para comunicar y motivar a los diferentes actores a participar en el proceso de planificación </t>
  </si>
  <si>
    <t xml:space="preserve">Existen mecanismos grupales para desincentivar el no logro de los objetivos de los instrumentos de planificación </t>
  </si>
  <si>
    <t>La información provista por el sistema de seguimiento y monitoreo del instrumento de planificación es utilizada para realizar correcciones, actualizaciones o ajustes necesarios para cumplir con los objetivos de los instrumentos de planificación o los cambios producidos en este.</t>
  </si>
  <si>
    <t>Se diseñan los indicadores en base a los objetivos</t>
  </si>
  <si>
    <t>Las fuentes de datos son conocidas y disponibles para la comunidad de acuerdo a los principios del gobierno abierto (establecidos por la OGP)</t>
  </si>
  <si>
    <t>Existen instancias de diálogo, capacitación y de desarrollo de metodologías o procedimientos  entre los responsables del presupuesto y los encargados de planificación para el desarrollo de manera conjunta</t>
  </si>
  <si>
    <t xml:space="preserve">Integralidad en el análisis de las problemáticas sectoriales o temáticas incorporadas en los instrumentos de planificación y las propuestas definidas en los instrumentos de planificación comprenden diferentes esferas que se vinculan entre ellas para lograr el desarrollo sostenible.
Nota 1: Se entiende por integralidad la capacidad de entender las múltiples interrelaciones y causalidades entre los componentes del sistema. Se entiende por componentes los macro problemas u objetivos.
Nota 2: Se entiende por propuestas los objetivos, estrategias, lineamientos y/o acciones definidas en el instrumento de planificación. </t>
  </si>
  <si>
    <t>El establecimiento de indicadores para medir el cumplimiento de metas del instrumento de planificación considera los indicadores de la agenda 2030</t>
  </si>
  <si>
    <t>Alineamiento de objetivos y metas</t>
  </si>
  <si>
    <t>El establecimiento de metas del instrumento de planificación considera las metas y objetivos establecidos en la agenda ajustándolas a su realidad nacional y aspiraciones</t>
  </si>
  <si>
    <t>Incorporación de los acuerdos internacionales vinculantes en los instrumentos de planificación de planificación. 
Nota: Se entiende por acuerdos internacionales los compromisos suscritos por el país como la Agenda 2030, Acuerdo de París, Habitat III, entre otros.</t>
  </si>
  <si>
    <t>Descripción del Criterio</t>
  </si>
  <si>
    <t>Dimension</t>
  </si>
  <si>
    <t>Institucional</t>
  </si>
  <si>
    <t>Diseño</t>
  </si>
  <si>
    <t>Analisis e involucramiento de actores</t>
  </si>
  <si>
    <t>Implementacion</t>
  </si>
  <si>
    <t>Resultados</t>
  </si>
  <si>
    <t>Compromisos globales</t>
  </si>
  <si>
    <t>Implementación</t>
  </si>
  <si>
    <t>Alineación e incorporación de los objetivos,  las metas e indicadores de la Agenda 2030 al plan de desarrollo o al instrumento de planificación de mayor jerarquía del país. 
Nota: Aunque no tengan la misma meta o utilicen otro indicador se espera que lo que el país defina, tenga un grado de complementariedad o profundización con lo definido en la Agenda 2030.</t>
  </si>
  <si>
    <t>Porcentaje -</t>
  </si>
  <si>
    <t>Porcentaje +</t>
  </si>
  <si>
    <t>% +</t>
  </si>
  <si>
    <t>Ciclo político</t>
  </si>
  <si>
    <t>Umbral</t>
  </si>
  <si>
    <t>Obsolecencia instrumentos</t>
  </si>
  <si>
    <t>Baja implementación planes</t>
  </si>
  <si>
    <t>Racionalidad propuestas</t>
  </si>
  <si>
    <t>Baja visión de Estado, planificación centrada en acción del ejecutivo</t>
  </si>
  <si>
    <t>Sobre sectorialización</t>
  </si>
  <si>
    <t>Bajo apoyo político</t>
  </si>
  <si>
    <t>% -</t>
  </si>
  <si>
    <t>Resumen dimensiones -</t>
  </si>
  <si>
    <t>Distinción y complementariedad entre plan de gobierno y plan de desarrollo</t>
  </si>
  <si>
    <t>Participación</t>
  </si>
  <si>
    <t>Temporalidad del plan</t>
  </si>
  <si>
    <t xml:space="preserve">Mecanismos de Retroalimentación </t>
  </si>
  <si>
    <t>Utilización de escenarios futuros</t>
  </si>
  <si>
    <t xml:space="preserve">Temporalidad del Plan </t>
  </si>
  <si>
    <t xml:space="preserve">Asignación de responsabilidades entre actores involucrados </t>
  </si>
  <si>
    <t>Articulación plan presupuesto</t>
  </si>
  <si>
    <t xml:space="preserve">Definición de marcos metodológicos </t>
  </si>
  <si>
    <t>Conformación Sistemas de planificación</t>
  </si>
  <si>
    <t>Análisis de actores</t>
  </si>
  <si>
    <t>Complementariedad entre objetivos</t>
  </si>
  <si>
    <t>Coordinación inter-niveles del Estado</t>
  </si>
  <si>
    <t>Diseño sistemas de seguimiento y monitoreo</t>
  </si>
  <si>
    <t>Proyectos prioritarios identificados en el plan materializados</t>
  </si>
  <si>
    <t>AMBITO</t>
  </si>
  <si>
    <t>Mecanismos de participación de la sociedad que se integren de manera transversal a los procesos de planificación del desarrollo.  
Nota: Se entiende por sociedad a todos los actores interesados: sector privado, academia, expertos en temáticas específicas, ONG, centros de investigación, organizaciones sociales, etc.</t>
  </si>
  <si>
    <t>Análisis e involucramiento de actores</t>
  </si>
  <si>
    <t>Las justificaciones en la consulta muestran que es un concepto complejo y difícil para entender.</t>
  </si>
  <si>
    <t>Mecanismos de información, difusión y comunicación a la sociedad en el proceso de planificación. Este criterio evalúa cómo en cada etapa del proceso de planificación se identifican elementos tales como ¿Qué se comunica?, ¿Cómo se comunica?, ¿A quiénes se comunica?, y ¿Para qué se comunica?.  
Nota: Se entiende por sociedad a todos los actores interesados: sector privado, academia, expertos en temáticas específicas, ONG, centros de investigación, etc.</t>
  </si>
  <si>
    <t xml:space="preserve">tomar la escala de Gob. abierto para los niveles. </t>
  </si>
  <si>
    <t>Se definen horizontes de tiempo para los objetivos</t>
  </si>
  <si>
    <t>Coordinación Inter niveles del Estado</t>
  </si>
  <si>
    <t xml:space="preserve">El plan nacional de desarrollo definen mecanismos de implementación de los objetivos y estrategias a nivel subnacional </t>
  </si>
  <si>
    <t>El grado en que se ha respetado en la ejecución de los proyectos la priorización establecida en los instrumentos de planificación.</t>
  </si>
  <si>
    <t>El plan de acciones se implementa respetando la priorización establecida en el instrumento de planificación y plan de acciones</t>
  </si>
  <si>
    <t>Existencia de mecanismos de retroalimentación, en todas las fases del proceso de planificación 
Nota: Se entienden por mecanismos de retroalimentación aquellos que recogen, sistematizan y entregan información sobre los procesos de planificación ejecutados.</t>
  </si>
  <si>
    <t>Las estrategias consideran las fuentes de financiamiento para el desarrollo propuestas en la Agenda 2030</t>
  </si>
  <si>
    <t>Ponderación umbral</t>
  </si>
  <si>
    <t>valor considerando umbral</t>
  </si>
  <si>
    <t>se cumple</t>
  </si>
  <si>
    <t>Análisis cumplimiento criterio</t>
  </si>
  <si>
    <t>Cumple criterio</t>
  </si>
  <si>
    <t>Alerta</t>
  </si>
  <si>
    <t>Mecanismos de difusion</t>
  </si>
  <si>
    <t>Resultado</t>
  </si>
  <si>
    <t>Ponderacion umbral</t>
  </si>
  <si>
    <t>ponderacion umbral2</t>
  </si>
  <si>
    <t>Valor con umbral incluído</t>
  </si>
  <si>
    <t>Umbral g1</t>
  </si>
  <si>
    <t>Se contratan estudios especializados en diferentes materias que aportan en el proceso de planificación</t>
  </si>
  <si>
    <t>Equipos conformados por profesionales especializados en planificación para el desarrollo</t>
  </si>
  <si>
    <t>Existen convenios o vínculos con universidades o centros de investigación para la cooperación técnica</t>
  </si>
  <si>
    <t>Órgano rector capacita a funcionarios públicos regularmente en materias de planificación para el desarrollo</t>
  </si>
  <si>
    <t>Existe coordinación formal y real entre el órgano rector y sus contrapartes en materia de planificación</t>
  </si>
  <si>
    <t>Existe una definición legal/normativa del sistema de planificación</t>
  </si>
  <si>
    <t>Los sistemas de apoyo están detallados en el sistema de planificación y vinculados con el instrumento de planificación</t>
  </si>
  <si>
    <t>El plan de gobierno es específico y acotado al periodo de gobierno</t>
  </si>
  <si>
    <t>Existen y se aplican mecanismos de consulta a la sociedad</t>
  </si>
  <si>
    <t>Se establecen tipos de actores que influyen o podrían influir en base a su postura frente a los objetivos y/o estrategias del instrumento de planificación</t>
  </si>
  <si>
    <t>Existe un modelo explicativo de los determinantes del desarrollo del país</t>
  </si>
  <si>
    <t>Cuenta</t>
  </si>
  <si>
    <t>Porcentaje</t>
  </si>
  <si>
    <t>Más de 30 horas de formación o capacitación anual en la materia, por funcionario responsable en el proceso de planificación para el desarrollo</t>
  </si>
  <si>
    <t>Baja rotación del personal especializado</t>
  </si>
  <si>
    <t>Baja rotación de autoridades que lideran los procesos de planificación</t>
  </si>
  <si>
    <t>Bajo grado de elaboración de instrumentos de planificación por consultores externos</t>
  </si>
  <si>
    <t>Valor</t>
  </si>
  <si>
    <t>Elementos de análisis</t>
  </si>
  <si>
    <t>Existen contrapartes del órgano rector en la mayoría de los órganos públicos</t>
  </si>
  <si>
    <t>Existe órgano rector de planificación o su rol no es claro, duplicando funciones con otros organismos públicos</t>
  </si>
  <si>
    <t>El órgano rector  tiene la autonomía y/o atribuciones necesarias para ejercer sus funciones</t>
  </si>
  <si>
    <t>Existe una sistematización clara del modelo metodológico utilizado</t>
  </si>
  <si>
    <t>Existe un sistema formal de planificación para el desarrollo</t>
  </si>
  <si>
    <t>Hay una vinculación clara entre los sistemas de apoyo y el de planificación para el desarrollo</t>
  </si>
  <si>
    <t>El plan de gobierno tiene objetivos cuyo cumplimiento se logra solo en el periodo y que están incluidos en el plan de desarrollo</t>
  </si>
  <si>
    <t>El plan de gobierno y el plan de desarrollo tienen objetivos que se complementan</t>
  </si>
  <si>
    <t>Selección de participantes no es sesgada</t>
  </si>
  <si>
    <t xml:space="preserve"> Se incorpora más de un solo grupo o tipo de actores</t>
  </si>
  <si>
    <t>Se establecen líneas de base para los indicadores</t>
  </si>
  <si>
    <t>Se identifican indicadores cuantitativos y no se incorporan elementos cualitativos al análisis</t>
  </si>
  <si>
    <t>Se puede establecer una vinculación lógica entre el plan de acción y el diagnóstico</t>
  </si>
  <si>
    <t>Las fases de la planificación están articuladas y dependientes unas con otras</t>
  </si>
  <si>
    <t>Conjunto de aptitudes, actitudes, competencias técnicas y políticas de los funcionarios en materias de planificación para el desarrollo.</t>
  </si>
  <si>
    <t>Inclusión de análisis de interrelación entre factores internos y externos, que condicionan el desarrollo, en los instrumentos de planificación.
Nota: Se entiende por internos aquellos factores que están bajo la capacidad de gestión de las autoridades.</t>
  </si>
  <si>
    <t>Contempla que las propuestas planteadas por los instrumentos de planificación den cuenta de diferentes horizontes de tiempo que tendrán influencia o interacción.</t>
  </si>
  <si>
    <t>La definición de objetivos no está redactada como una actividad</t>
  </si>
  <si>
    <t>No existe duplicidad de objetivos</t>
  </si>
  <si>
    <t>No existe contradicción entre los objetivos</t>
  </si>
  <si>
    <t>No existen estrategias contradictorias</t>
  </si>
  <si>
    <t>No existe duplicidad de estrategias</t>
  </si>
  <si>
    <t>Se comunica de forma amplia la información</t>
  </si>
  <si>
    <t>Existe una declaración explícita de las responsabilidades de los órganos públicos en relación a los impactos de los instrumentos de planificación</t>
  </si>
  <si>
    <t>No existen funciones superpuestas entre instituciones produciéndose duplicidad de ellas</t>
  </si>
  <si>
    <t>El plan nacional de desarrollo considera las diferentes realidades de cada territorio para establecer sus objetivos y estrategias</t>
  </si>
  <si>
    <t>El cambio en la materialización de los objetivos y estrategias priorizadas se explica y justifica</t>
  </si>
  <si>
    <t>Las propuestas  apuntan a más de una dimensión de desarrollo (solo económico, solo social, solo ambiental o solo institucional)</t>
  </si>
  <si>
    <t>Se hacen esfuerzos por vincular, comparar o complementar las metas o indicadores del instrumento de planificación con los de la Agenda 2030</t>
  </si>
  <si>
    <t>Los compromisos no se tratan de forma separada como una temática aparte</t>
  </si>
  <si>
    <t>Alerta 1</t>
  </si>
  <si>
    <t>Alerta 2</t>
  </si>
  <si>
    <t>Alerta 3</t>
  </si>
  <si>
    <t>Alerta 4</t>
  </si>
  <si>
    <t>Alerta 5</t>
  </si>
  <si>
    <t>Alerta 6</t>
  </si>
  <si>
    <t>Alerta 7</t>
  </si>
  <si>
    <t>Ancho</t>
  </si>
  <si>
    <t>Fin</t>
  </si>
  <si>
    <t>x</t>
  </si>
  <si>
    <t>version</t>
  </si>
  <si>
    <t>nacional</t>
  </si>
  <si>
    <t>Actualizacion</t>
  </si>
  <si>
    <t>Cambios</t>
  </si>
  <si>
    <t>Paraguay</t>
  </si>
  <si>
    <t>se agrega inventario de planes</t>
  </si>
  <si>
    <t>se agregan mas elementos a criterios:</t>
  </si>
  <si>
    <t>Ponderacion criterio</t>
  </si>
  <si>
    <t>ponderacion elementos</t>
  </si>
  <si>
    <t xml:space="preserve">Las conclusiones se fundamentan en hechos verificables </t>
  </si>
  <si>
    <t>Se identifican potencialidades y desafíos (cualitativos o cuantitativos)</t>
  </si>
  <si>
    <t>Se consideran objetivos o estrategias incorporadas en planes anteriores o tendencias diagnosticadas en otros instrumentos</t>
  </si>
  <si>
    <t>El instrumento presenta las fuentes de financiamiento para cada plan de acciones</t>
  </si>
  <si>
    <t>Existen instrumentos para ejecutar presupuestos en coordinación con otras instituciones</t>
  </si>
  <si>
    <t>Se pueden financiar proyectos con más de una fuente de financiamiento</t>
  </si>
  <si>
    <t>Existen incentivos para la eficiencia en la ejecución del presupuesto vinculado al logro de un objetivo</t>
  </si>
  <si>
    <t>Está identificada la frecuencia de la medición de los indicadores</t>
  </si>
  <si>
    <t>Se identifican los responsables de recoger y sistematizar los datos y para construir los indicadores</t>
  </si>
  <si>
    <t>Están identificadas las fuentes de la información necesarias para el monitoreo y seguimiento</t>
  </si>
  <si>
    <t>Se identificaron las estrategias para lograr el apoyo de las autoridades en la implementación del plan</t>
  </si>
  <si>
    <t>Existe un plan de acciones alineado al instrumento de planificación</t>
  </si>
  <si>
    <t>*****</t>
  </si>
  <si>
    <t>El conjunto de estrategias y acciones se considera como "suficiente" para lograr los objetivos definidos</t>
  </si>
  <si>
    <t>Existen instancias de medio término (plazo intermedio) para el monitoreo y seguimiento de las metas</t>
  </si>
  <si>
    <t>se agrega un nuevo criterio a resultados</t>
  </si>
  <si>
    <t>logros del plan</t>
  </si>
  <si>
    <t>Existe evidencia de la implementación de los prerrequisitos necesarios para realizar las actividades contenidas en el plan</t>
  </si>
  <si>
    <t>Se monitorea y hace seguimiento de los planes y / o instrumentos de planificación</t>
  </si>
  <si>
    <t>Existe el desarrollo de una teoría de cambio para asignar impacto con acciones desarrolladas</t>
  </si>
  <si>
    <t>Existe un alto grado de cumplimiento de los objetivos de los instrumentos de planificación en relación con el avance de su periodo de vigencia (eficacia)</t>
  </si>
  <si>
    <t>Existe una alta eficiencia en la realización de los productos, acciones o actividades consideradas en los instrumentos de planificación en relación con su costo. (eficiencia) (se generan ahorros, sinergias, aprovechamiento de recursos externos, etc.)</t>
  </si>
  <si>
    <t>Elementos para identificar resultados o impactos que los instrumentos de planificación tienen en el logro de los objetivos</t>
  </si>
  <si>
    <t>se reordenan los criterios por dimensiones</t>
  </si>
  <si>
    <t>se cambian los números de los criterios</t>
  </si>
  <si>
    <t>actualizar el manual de aplicacion</t>
  </si>
  <si>
    <t xml:space="preserve">graficos de alertas se actualizacion </t>
  </si>
  <si>
    <t>se actualizó la forma de calcular las alertas</t>
  </si>
  <si>
    <t>Logros</t>
  </si>
  <si>
    <t>valor</t>
  </si>
  <si>
    <t>Argentina</t>
  </si>
  <si>
    <t>Chile</t>
  </si>
  <si>
    <t>Coordinador:</t>
  </si>
  <si>
    <t>Grupo:</t>
  </si>
  <si>
    <t>País:</t>
  </si>
  <si>
    <t>Panamá</t>
  </si>
  <si>
    <t>Colombia</t>
  </si>
  <si>
    <t>Perú</t>
  </si>
  <si>
    <t>Barbados</t>
  </si>
  <si>
    <t>Bolivia</t>
  </si>
  <si>
    <t>Brasil</t>
  </si>
  <si>
    <t>Uruguay</t>
  </si>
  <si>
    <t>Antigua y Barbuda</t>
  </si>
  <si>
    <t>Bahamas</t>
  </si>
  <si>
    <t>Belice</t>
  </si>
  <si>
    <t>Costa Rica</t>
  </si>
  <si>
    <t>Cuba</t>
  </si>
  <si>
    <t>Dominica</t>
  </si>
  <si>
    <t>Ecuador</t>
  </si>
  <si>
    <t>El Salvador</t>
  </si>
  <si>
    <t>Granada</t>
  </si>
  <si>
    <t>Guatemala</t>
  </si>
  <si>
    <t>Guyana</t>
  </si>
  <si>
    <t>Haiti</t>
  </si>
  <si>
    <t>Honduras</t>
  </si>
  <si>
    <t>Jamaica</t>
  </si>
  <si>
    <t>México</t>
  </si>
  <si>
    <t>Nicaragua</t>
  </si>
  <si>
    <t>República Dominicana</t>
  </si>
  <si>
    <t>Saint Kitts y Nevis</t>
  </si>
  <si>
    <t>San Vicente y las Granadinas</t>
  </si>
  <si>
    <t>Santa Lucía</t>
  </si>
  <si>
    <t>Suriname</t>
  </si>
  <si>
    <t>Trinidad y Tobago</t>
  </si>
  <si>
    <t>Venezuela</t>
  </si>
  <si>
    <t>https://observatorioplanificacion.cepal.org/es/paises/argentina</t>
  </si>
  <si>
    <t>https://observatorioplanificacion.cepal.org/es/paises/bahamas</t>
  </si>
  <si>
    <t>https://observatorioplanificacion.cepal.org/es/paises/barbados</t>
  </si>
  <si>
    <t>https://observatorioplanificacion.cepal.org/es/paises/belice</t>
  </si>
  <si>
    <t>https://observatorioplanificacion.cepal.org/es/paises/bolivia</t>
  </si>
  <si>
    <t>https://observatorioplanificacion.cepal.org/es/paises/brasil</t>
  </si>
  <si>
    <t>https://observatorioplanificacion.cepal.org/es/paises/chile</t>
  </si>
  <si>
    <t>https://observatorioplanificacion.cepal.org/es/paises/colombia</t>
  </si>
  <si>
    <t>https://observatorioplanificacion.cepal.org/es/paises/cuba</t>
  </si>
  <si>
    <t>https://observatorioplanificacion.cepal.org/es/paises/dominica</t>
  </si>
  <si>
    <t>https://observatorioplanificacion.cepal.org/es/paises/ecuador</t>
  </si>
  <si>
    <t>https://observatorioplanificacion.cepal.org/es/paises/granada</t>
  </si>
  <si>
    <t>https://observatorioplanificacion.cepal.org/es/paises/guatemala</t>
  </si>
  <si>
    <t>https://observatorioplanificacion.cepal.org/es/paises/guyana</t>
  </si>
  <si>
    <t>https://observatorioplanificacion.cepal.org/es/paises/haiti</t>
  </si>
  <si>
    <t>https://observatorioplanificacion.cepal.org/es/paises/honduras</t>
  </si>
  <si>
    <t>https://observatorioplanificacion.cepal.org/es/paises/jamaica</t>
  </si>
  <si>
    <t>https://observatorioplanificacion.cepal.org/es/paises/nicaragua</t>
  </si>
  <si>
    <t>https://observatorioplanificacion.cepal.org/es/paises/paraguay</t>
  </si>
  <si>
    <t>https://observatorioplanificacion.cepal.org/es/paises/suriname</t>
  </si>
  <si>
    <t>https://observatorioplanificacion.cepal.org/es/paises/uruguay</t>
  </si>
  <si>
    <t>https://observatorioplanificacion.cepal.org/es/paises/venezuela</t>
  </si>
  <si>
    <t>https://observatorioplanificacion.cepal.org/es/paises/antigua-y-barbuda</t>
  </si>
  <si>
    <t>https://observatorioplanificacion.cepal.org/es/paises/costa-rica</t>
  </si>
  <si>
    <t>https://observatorioplanificacion.cepal.org/es/paises/el-salvador</t>
  </si>
  <si>
    <t>https://observatorioplanificacion.cepal.org/es/paises/san-vicente-y-las-granadinas</t>
  </si>
  <si>
    <t>https://observatorioplanificacion.cepal.org/es/paises/trinidad-y-tobago</t>
  </si>
  <si>
    <t>https://observatorioplanificacion.cepal.org/es/paises/mexico</t>
  </si>
  <si>
    <t>https://observatorioplanificacion.cepal.org/es/paises/panama</t>
  </si>
  <si>
    <t>https://observatorioplanificacion.cepal.org/es/paises/paru</t>
  </si>
  <si>
    <t>https://observatorioplanificacion.cepal.org/es/paises/republica-dominicana</t>
  </si>
  <si>
    <t>https://observatorioplanificacion.cepal.org/es/paises/san-cristobal-y-nieves</t>
  </si>
  <si>
    <t>https://observatorioplanificacion.cepal.org/es/paises/santa-lucia</t>
  </si>
  <si>
    <t>Grupo 1</t>
  </si>
  <si>
    <t>Grupo 2</t>
  </si>
  <si>
    <t>Grupo 3</t>
  </si>
  <si>
    <t>Grupo 4</t>
  </si>
  <si>
    <t>Grupo 5</t>
  </si>
  <si>
    <t>Grupo 6</t>
  </si>
  <si>
    <t>Grupo 7</t>
  </si>
  <si>
    <t>Fecha de realización:</t>
  </si>
  <si>
    <t>Modelo Nacional</t>
  </si>
  <si>
    <t>Dimensión</t>
  </si>
  <si>
    <t>Se destinan suficientes recursos para la construcción y funcionamiento del sistema de monitoreo y seguimiento</t>
  </si>
  <si>
    <t>Existe un sistema de gestión del conocimiento que sistematiza información y experiencia recogida del proceso de planificación y la dispone en forma clara para la toma de decisiones</t>
  </si>
  <si>
    <t>Los actores sociales y en general la comunidad reconoce con buena calidad los productos, servicios o actividades desarrolladas en el marco de los instrumentos y planes</t>
  </si>
  <si>
    <t>Nivel</t>
  </si>
  <si>
    <t>Se tienen en cuenta los medios de implementación implícitamente</t>
  </si>
  <si>
    <t>Las recomendaciones o sugerencias que se producen posteriormente a la evaluación del instrumento de planificación son consideradas en la toma de decisiones que afectan el proceso de planificación</t>
  </si>
  <si>
    <t>No existen objetivos contradictorios entre las instituciones o no complementarios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</si>
</sst>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000_-;\-* #,##0.000_-;_-* &quot;-&quot;??_-;_-@_-"/>
  </numFmts>
  <fonts count="2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sz val="12"/>
      <color theme="1"/>
      <name val="Calibri"/>
      <family val="2"/>
      <scheme val="minor"/>
    </font>
    <font>
      <b/>
      <sz val="12"/>
      <color rgb="FF000000"/>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rgb="FF333333"/>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b/>
      <sz val="12"/>
      <color theme="0"/>
      <name val="Calibri"/>
      <family val="2"/>
      <scheme val="minor"/>
    </font>
    <font>
      <sz val="10"/>
      <color theme="0"/>
      <name val="Calibri"/>
      <family val="2"/>
      <scheme val="minor"/>
    </font>
    <font>
      <sz val="12"/>
      <color theme="0"/>
      <name val="Calibri"/>
      <family val="2"/>
      <scheme val="minor"/>
    </font>
    <font>
      <sz val="8"/>
      <color theme="1"/>
      <name val="Calibri"/>
      <family val="2"/>
      <scheme val="minor"/>
    </font>
    <font>
      <b/>
      <sz val="8"/>
      <color theme="1"/>
      <name val="Calibri"/>
      <family val="2"/>
      <scheme val="minor"/>
    </font>
    <font>
      <sz val="12"/>
      <color theme="1" tint="4.9989318521683403E-2"/>
      <name val="Calibri"/>
      <family val="2"/>
      <scheme val="minor"/>
    </font>
    <font>
      <u/>
      <sz val="12"/>
      <color theme="0"/>
      <name val="Calibri"/>
      <family val="2"/>
      <scheme val="minor"/>
    </font>
    <font>
      <sz val="12"/>
      <color rgb="FF000000"/>
      <name val="Calibri"/>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theme="0"/>
      </left>
      <right/>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diagonal/>
    </border>
    <border>
      <left/>
      <right/>
      <top style="thin">
        <color theme="0"/>
      </top>
      <bottom/>
      <diagonal/>
    </border>
    <border>
      <left/>
      <right style="medium">
        <color auto="1"/>
      </right>
      <top style="thin">
        <color auto="1"/>
      </top>
      <bottom/>
      <diagonal/>
    </border>
  </borders>
  <cellStyleXfs count="15">
    <xf numFmtId="0" fontId="0" fillId="0" borderId="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cellStyleXfs>
  <cellXfs count="184">
    <xf numFmtId="0" fontId="0" fillId="0" borderId="0" xfId="0"/>
    <xf numFmtId="9" fontId="0" fillId="0" borderId="2" xfId="0" applyNumberFormat="1" applyBorder="1"/>
    <xf numFmtId="0" fontId="0" fillId="0" borderId="2" xfId="0" applyBorder="1" applyAlignment="1">
      <alignment vertical="center"/>
    </xf>
    <xf numFmtId="0" fontId="0" fillId="0" borderId="0" xfId="0" applyAlignment="1">
      <alignment vertical="center"/>
    </xf>
    <xf numFmtId="0" fontId="5" fillId="0" borderId="0" xfId="0" applyFont="1"/>
    <xf numFmtId="0" fontId="6" fillId="0" borderId="0" xfId="0" applyFont="1"/>
    <xf numFmtId="0" fontId="7" fillId="0" borderId="0" xfId="0" applyFont="1"/>
    <xf numFmtId="0" fontId="0" fillId="0" borderId="0" xfId="0" applyFont="1"/>
    <xf numFmtId="0" fontId="19" fillId="0" borderId="0" xfId="0" applyFont="1"/>
    <xf numFmtId="9" fontId="19" fillId="0" borderId="0" xfId="0" applyNumberFormat="1" applyFont="1"/>
    <xf numFmtId="9" fontId="0" fillId="0" borderId="0" xfId="0" applyNumberFormat="1" applyFont="1"/>
    <xf numFmtId="0" fontId="19" fillId="0" borderId="0" xfId="0" applyFont="1" applyAlignment="1">
      <alignment vertical="center"/>
    </xf>
    <xf numFmtId="0" fontId="14" fillId="0" borderId="15" xfId="0" applyFont="1" applyFill="1" applyBorder="1"/>
    <xf numFmtId="0" fontId="15" fillId="0" borderId="0" xfId="0" applyFont="1" applyFill="1"/>
    <xf numFmtId="0" fontId="14" fillId="0" borderId="0" xfId="0" applyFont="1" applyFill="1" applyBorder="1"/>
    <xf numFmtId="0" fontId="15" fillId="0" borderId="0" xfId="0" applyFont="1"/>
    <xf numFmtId="0" fontId="15" fillId="0" borderId="16" xfId="0" applyFont="1" applyFill="1" applyBorder="1"/>
    <xf numFmtId="0" fontId="15" fillId="0" borderId="17" xfId="0" applyFont="1" applyFill="1" applyBorder="1"/>
    <xf numFmtId="2" fontId="15" fillId="0" borderId="18" xfId="0" applyNumberFormat="1" applyFont="1" applyFill="1" applyBorder="1"/>
    <xf numFmtId="0" fontId="15" fillId="0" borderId="18" xfId="0" applyFont="1" applyFill="1" applyBorder="1"/>
    <xf numFmtId="0" fontId="15" fillId="0" borderId="19" xfId="0" applyFont="1" applyFill="1" applyBorder="1"/>
    <xf numFmtId="164" fontId="15" fillId="0" borderId="16" xfId="0" applyNumberFormat="1" applyFont="1" applyFill="1" applyBorder="1"/>
    <xf numFmtId="9" fontId="0" fillId="0" borderId="2" xfId="0" applyNumberFormat="1" applyBorder="1" applyAlignment="1">
      <alignment vertical="center"/>
    </xf>
    <xf numFmtId="0" fontId="0" fillId="0" borderId="2" xfId="0" applyBorder="1" applyAlignment="1">
      <alignment horizontal="left" vertical="center"/>
    </xf>
    <xf numFmtId="0" fontId="4" fillId="0" borderId="2" xfId="0" applyFont="1" applyBorder="1" applyAlignment="1">
      <alignment horizontal="left" vertical="center"/>
    </xf>
    <xf numFmtId="9" fontId="19" fillId="0" borderId="0" xfId="0" applyNumberFormat="1" applyFont="1" applyAlignment="1">
      <alignment vertical="center"/>
    </xf>
    <xf numFmtId="0" fontId="5" fillId="0" borderId="2" xfId="0" applyFont="1" applyBorder="1"/>
    <xf numFmtId="9" fontId="10" fillId="0" borderId="2" xfId="1" applyNumberFormat="1" applyFont="1" applyBorder="1" applyAlignment="1" applyProtection="1">
      <alignment wrapText="1"/>
      <protection locked="0"/>
    </xf>
    <xf numFmtId="0" fontId="10" fillId="0" borderId="2" xfId="0" applyFont="1" applyBorder="1" applyAlignment="1" applyProtection="1">
      <alignment wrapText="1"/>
      <protection locked="0"/>
    </xf>
    <xf numFmtId="0" fontId="9" fillId="0" borderId="2" xfId="0" applyFont="1" applyBorder="1" applyAlignment="1" applyProtection="1">
      <alignment horizontal="center" wrapText="1"/>
      <protection locked="0"/>
    </xf>
    <xf numFmtId="0" fontId="9" fillId="0" borderId="2" xfId="0" applyFont="1" applyBorder="1" applyAlignment="1" applyProtection="1">
      <alignment horizontal="center" vertical="center" wrapText="1"/>
      <protection locked="0"/>
    </xf>
    <xf numFmtId="0" fontId="9" fillId="0" borderId="2" xfId="0" applyFont="1" applyFill="1" applyBorder="1" applyAlignment="1" applyProtection="1">
      <alignment horizontal="left" wrapText="1"/>
      <protection locked="0"/>
    </xf>
    <xf numFmtId="0" fontId="10" fillId="0" borderId="0" xfId="0" applyFont="1" applyAlignment="1" applyProtection="1">
      <alignment wrapText="1"/>
      <protection locked="0"/>
    </xf>
    <xf numFmtId="0" fontId="10" fillId="0" borderId="2" xfId="0" applyFont="1" applyFill="1" applyBorder="1" applyAlignment="1" applyProtection="1">
      <alignment vertical="center" wrapText="1"/>
      <protection locked="0"/>
    </xf>
    <xf numFmtId="9" fontId="10" fillId="0" borderId="2" xfId="1" applyNumberFormat="1" applyFont="1" applyFill="1" applyBorder="1" applyAlignment="1" applyProtection="1">
      <alignment wrapText="1"/>
      <protection locked="0"/>
    </xf>
    <xf numFmtId="0" fontId="10" fillId="0" borderId="2" xfId="0" applyFont="1" applyFill="1" applyBorder="1" applyAlignment="1" applyProtection="1">
      <alignment wrapText="1"/>
      <protection locked="0"/>
    </xf>
    <xf numFmtId="0" fontId="10"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wrapText="1"/>
      <protection locked="0"/>
    </xf>
    <xf numFmtId="0" fontId="10" fillId="2" borderId="2" xfId="0" applyFont="1" applyFill="1" applyBorder="1" applyAlignment="1" applyProtection="1">
      <alignment horizontal="center" vertical="center" wrapText="1"/>
      <protection locked="0"/>
    </xf>
    <xf numFmtId="0" fontId="10" fillId="0" borderId="0" xfId="0" applyFont="1" applyProtection="1">
      <protection locked="0"/>
    </xf>
    <xf numFmtId="0" fontId="10" fillId="0" borderId="2" xfId="0" applyFont="1" applyFill="1" applyBorder="1" applyAlignment="1" applyProtection="1">
      <alignment horizontal="left"/>
      <protection locked="0"/>
    </xf>
    <xf numFmtId="0" fontId="0" fillId="2"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top" wrapText="1"/>
      <protection locked="0"/>
    </xf>
    <xf numFmtId="0" fontId="10" fillId="0" borderId="2" xfId="0" applyFont="1" applyBorder="1" applyProtection="1">
      <protection locked="0"/>
    </xf>
    <xf numFmtId="0" fontId="10" fillId="0" borderId="2"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Fill="1" applyAlignment="1" applyProtection="1">
      <alignment horizontal="left"/>
      <protection locked="0"/>
    </xf>
    <xf numFmtId="0" fontId="10" fillId="0" borderId="0" xfId="0" applyFont="1" applyFill="1" applyAlignment="1" applyProtection="1">
      <alignment horizontal="center" vertical="center" wrapText="1"/>
      <protection locked="0"/>
    </xf>
    <xf numFmtId="9" fontId="16" fillId="0" borderId="0" xfId="2" applyFont="1" applyFill="1" applyAlignment="1" applyProtection="1">
      <alignment vertical="center" wrapText="1"/>
      <protection locked="0"/>
    </xf>
    <xf numFmtId="0" fontId="0" fillId="0" borderId="0" xfId="0" applyFont="1" applyProtection="1">
      <protection locked="0"/>
    </xf>
    <xf numFmtId="9" fontId="16" fillId="0" borderId="2" xfId="2" applyFont="1" applyFill="1" applyBorder="1" applyAlignment="1" applyProtection="1">
      <alignment horizontal="center" vertical="center" wrapText="1"/>
      <protection locked="0"/>
    </xf>
    <xf numFmtId="0" fontId="5" fillId="0" borderId="0" xfId="0" applyFont="1" applyAlignment="1" applyProtection="1">
      <alignment wrapText="1"/>
    </xf>
    <xf numFmtId="0" fontId="17" fillId="0" borderId="0"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10" fontId="11" fillId="0" borderId="2" xfId="2"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vertical="center" wrapText="1"/>
    </xf>
    <xf numFmtId="0" fontId="9" fillId="0" borderId="7"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10" fillId="0" borderId="0" xfId="0" applyFont="1" applyAlignment="1" applyProtection="1">
      <alignment wrapText="1"/>
    </xf>
    <xf numFmtId="9" fontId="16" fillId="0" borderId="0" xfId="2" applyFont="1" applyFill="1" applyBorder="1" applyAlignment="1" applyProtection="1">
      <alignment horizontal="center" vertical="center" wrapText="1"/>
    </xf>
    <xf numFmtId="9" fontId="18" fillId="0" borderId="0" xfId="2" applyFont="1" applyFill="1" applyBorder="1" applyAlignment="1" applyProtection="1">
      <alignment vertical="center" wrapText="1"/>
    </xf>
    <xf numFmtId="9" fontId="16" fillId="0" borderId="14" xfId="2" applyFont="1" applyFill="1" applyBorder="1" applyAlignment="1" applyProtection="1">
      <alignment vertical="center" wrapText="1"/>
    </xf>
    <xf numFmtId="9" fontId="16" fillId="0" borderId="2" xfId="2" applyFont="1" applyFill="1" applyBorder="1" applyAlignment="1" applyProtection="1">
      <alignment vertical="center" wrapText="1"/>
    </xf>
    <xf numFmtId="10" fontId="12" fillId="0" borderId="2" xfId="2" applyNumberFormat="1" applyFont="1" applyFill="1" applyBorder="1" applyAlignment="1" applyProtection="1">
      <alignment vertical="center" wrapText="1"/>
    </xf>
    <xf numFmtId="9" fontId="10" fillId="0" borderId="0" xfId="2" applyFont="1" applyFill="1" applyBorder="1" applyAlignment="1" applyProtection="1">
      <alignment horizontal="center" vertical="center"/>
    </xf>
    <xf numFmtId="9" fontId="10" fillId="0" borderId="3" xfId="2" applyFont="1" applyFill="1" applyBorder="1" applyAlignment="1" applyProtection="1">
      <alignment horizontal="center" vertical="center"/>
    </xf>
    <xf numFmtId="9" fontId="10" fillId="0" borderId="0" xfId="0" applyNumberFormat="1" applyFont="1" applyProtection="1"/>
    <xf numFmtId="0" fontId="10" fillId="0" borderId="0" xfId="0" applyFont="1" applyProtection="1"/>
    <xf numFmtId="0" fontId="18" fillId="0" borderId="0"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16" fillId="0" borderId="2" xfId="0" applyFont="1" applyFill="1" applyBorder="1" applyAlignment="1" applyProtection="1">
      <alignment vertical="center" wrapText="1"/>
    </xf>
    <xf numFmtId="9" fontId="10" fillId="0" borderId="2" xfId="2"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9" fontId="10" fillId="0" borderId="10" xfId="2" applyFont="1" applyFill="1" applyBorder="1" applyAlignment="1" applyProtection="1">
      <alignment horizontal="center" vertical="center"/>
    </xf>
    <xf numFmtId="9" fontId="18" fillId="0" borderId="0" xfId="0" applyNumberFormat="1" applyFont="1" applyFill="1" applyBorder="1" applyAlignment="1" applyProtection="1">
      <alignment vertical="center" wrapText="1"/>
    </xf>
    <xf numFmtId="9" fontId="16" fillId="0" borderId="14" xfId="0" applyNumberFormat="1" applyFont="1" applyFill="1" applyBorder="1" applyAlignment="1" applyProtection="1">
      <alignment vertical="center" wrapText="1"/>
    </xf>
    <xf numFmtId="9" fontId="16" fillId="0" borderId="2" xfId="0" applyNumberFormat="1" applyFont="1" applyFill="1" applyBorder="1" applyAlignment="1" applyProtection="1">
      <alignment vertical="center" wrapText="1"/>
    </xf>
    <xf numFmtId="10" fontId="13" fillId="0" borderId="2" xfId="0" applyNumberFormat="1" applyFont="1" applyBorder="1" applyProtection="1"/>
    <xf numFmtId="0" fontId="10" fillId="0" borderId="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0" xfId="13" applyNumberFormat="1" applyFont="1" applyFill="1" applyBorder="1" applyAlignment="1" applyProtection="1">
      <alignment horizontal="center" vertical="center"/>
    </xf>
    <xf numFmtId="9" fontId="10" fillId="0" borderId="3" xfId="0" applyNumberFormat="1"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left" vertical="center"/>
    </xf>
    <xf numFmtId="9" fontId="13" fillId="0" borderId="2" xfId="2" applyFont="1" applyBorder="1" applyProtection="1"/>
    <xf numFmtId="0" fontId="10" fillId="0" borderId="12" xfId="0" applyFont="1" applyFill="1" applyBorder="1" applyAlignment="1" applyProtection="1">
      <alignment horizontal="center" vertical="center"/>
    </xf>
    <xf numFmtId="0" fontId="12" fillId="0" borderId="2" xfId="0" applyFont="1" applyFill="1" applyBorder="1" applyAlignment="1" applyProtection="1">
      <alignment vertical="center" wrapText="1"/>
    </xf>
    <xf numFmtId="0" fontId="10" fillId="0" borderId="2" xfId="0" applyFont="1" applyFill="1" applyBorder="1" applyAlignment="1" applyProtection="1">
      <alignment vertical="center"/>
    </xf>
    <xf numFmtId="0" fontId="10" fillId="0" borderId="0" xfId="0" applyFont="1" applyFill="1" applyAlignment="1" applyProtection="1">
      <alignment vertical="center"/>
    </xf>
    <xf numFmtId="9" fontId="16" fillId="0" borderId="0" xfId="2" applyFont="1" applyFill="1" applyAlignment="1" applyProtection="1">
      <alignment vertical="center" wrapText="1"/>
    </xf>
    <xf numFmtId="0" fontId="16" fillId="0" borderId="0" xfId="0" applyFont="1" applyFill="1" applyAlignment="1" applyProtection="1">
      <alignment vertical="center" wrapText="1"/>
    </xf>
    <xf numFmtId="0" fontId="12" fillId="0" borderId="0" xfId="0" applyFont="1" applyFill="1" applyAlignment="1" applyProtection="1">
      <alignment vertical="center" wrapText="1"/>
    </xf>
    <xf numFmtId="0" fontId="16" fillId="0" borderId="0" xfId="0" applyFont="1" applyFill="1" applyBorder="1" applyAlignment="1" applyProtection="1">
      <alignment vertical="center" wrapText="1"/>
    </xf>
    <xf numFmtId="9" fontId="5" fillId="0" borderId="2" xfId="2" applyFont="1" applyFill="1" applyBorder="1" applyAlignment="1" applyProtection="1">
      <alignment horizontal="center" vertical="center" wrapText="1"/>
    </xf>
    <xf numFmtId="15" fontId="0" fillId="0" borderId="0" xfId="0" applyNumberFormat="1"/>
    <xf numFmtId="0" fontId="2" fillId="0" borderId="0" xfId="14"/>
    <xf numFmtId="0" fontId="5" fillId="0" borderId="0" xfId="0" applyFont="1" applyFill="1" applyBorder="1" applyAlignment="1" applyProtection="1">
      <alignment horizontal="center" vertical="center" wrapText="1"/>
    </xf>
    <xf numFmtId="9" fontId="16" fillId="0" borderId="0" xfId="2" applyFont="1" applyFill="1" applyBorder="1" applyAlignment="1" applyProtection="1">
      <alignment vertical="center" wrapText="1"/>
    </xf>
    <xf numFmtId="0" fontId="16" fillId="0" borderId="0" xfId="0" applyFont="1" applyFill="1" applyBorder="1" applyAlignment="1" applyProtection="1">
      <alignment vertical="center" wrapText="1"/>
      <protection locked="0"/>
    </xf>
    <xf numFmtId="166" fontId="5" fillId="0" borderId="0" xfId="13" applyNumberFormat="1" applyFont="1" applyFill="1" applyBorder="1" applyAlignment="1" applyProtection="1">
      <alignment horizontal="center" vertical="center" wrapText="1"/>
    </xf>
    <xf numFmtId="166" fontId="16" fillId="0" borderId="0" xfId="13" applyNumberFormat="1" applyFont="1" applyFill="1" applyBorder="1" applyAlignment="1" applyProtection="1">
      <alignment vertical="center" wrapText="1"/>
    </xf>
    <xf numFmtId="0" fontId="10" fillId="0" borderId="2" xfId="0" applyFont="1" applyBorder="1" applyAlignment="1" applyProtection="1">
      <alignment vertical="center"/>
      <protection locked="0"/>
    </xf>
    <xf numFmtId="0" fontId="10" fillId="0" borderId="2" xfId="0" applyFont="1" applyFill="1" applyBorder="1" applyAlignment="1" applyProtection="1">
      <alignment horizontal="left" vertical="center"/>
      <protection locked="0"/>
    </xf>
    <xf numFmtId="0" fontId="10" fillId="0" borderId="2" xfId="0" applyFont="1" applyBorder="1" applyAlignment="1" applyProtection="1">
      <alignment horizontal="center" vertical="center"/>
      <protection locked="0"/>
    </xf>
    <xf numFmtId="0" fontId="16" fillId="0" borderId="2"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protection locked="0"/>
    </xf>
    <xf numFmtId="0" fontId="16" fillId="0" borderId="0" xfId="0" applyFont="1" applyFill="1" applyAlignment="1" applyProtection="1">
      <alignment horizontal="left" vertical="center" wrapText="1"/>
      <protection locked="0"/>
    </xf>
    <xf numFmtId="0" fontId="20" fillId="0" borderId="0" xfId="0" applyFont="1" applyProtection="1">
      <protection locked="0"/>
    </xf>
    <xf numFmtId="9" fontId="16" fillId="0" borderId="2" xfId="2" applyFont="1" applyFill="1" applyBorder="1" applyAlignment="1" applyProtection="1">
      <alignment vertical="center" wrapText="1"/>
      <protection locked="0"/>
    </xf>
    <xf numFmtId="0" fontId="16" fillId="0" borderId="2" xfId="0" applyFont="1" applyFill="1" applyBorder="1" applyAlignment="1" applyProtection="1">
      <alignment horizontal="center" vertical="center" wrapText="1"/>
    </xf>
    <xf numFmtId="0" fontId="22" fillId="0" borderId="0" xfId="0" applyFont="1"/>
    <xf numFmtId="0" fontId="22" fillId="0" borderId="0" xfId="0" applyFont="1" applyFill="1"/>
    <xf numFmtId="9" fontId="22" fillId="0" borderId="0" xfId="0" applyNumberFormat="1" applyFont="1" applyFill="1"/>
    <xf numFmtId="9" fontId="6" fillId="0" borderId="0" xfId="2" applyFont="1"/>
    <xf numFmtId="0" fontId="23" fillId="0" borderId="0" xfId="14" applyFont="1"/>
    <xf numFmtId="0" fontId="5" fillId="0" borderId="0" xfId="0" applyFont="1" applyAlignment="1">
      <alignment vertical="center"/>
    </xf>
    <xf numFmtId="9" fontId="17" fillId="0" borderId="2" xfId="2" applyFont="1" applyFill="1" applyBorder="1" applyAlignment="1" applyProtection="1">
      <alignment horizontal="center" vertical="center" wrapText="1"/>
    </xf>
    <xf numFmtId="9" fontId="18" fillId="0" borderId="2" xfId="2" applyFont="1" applyFill="1" applyBorder="1" applyAlignment="1" applyProtection="1">
      <alignment horizontal="center" vertical="center" wrapText="1"/>
    </xf>
    <xf numFmtId="9" fontId="18" fillId="0" borderId="0" xfId="2" applyFont="1" applyFill="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19" fillId="0" borderId="0" xfId="0" applyFont="1" applyFill="1"/>
    <xf numFmtId="165" fontId="19" fillId="0" borderId="0" xfId="2" applyNumberFormat="1" applyFont="1"/>
    <xf numFmtId="0" fontId="17" fillId="0" borderId="0" xfId="0" applyFont="1"/>
    <xf numFmtId="0" fontId="8" fillId="0" borderId="2"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9" fontId="0" fillId="0" borderId="0" xfId="2" applyFont="1"/>
    <xf numFmtId="9" fontId="19" fillId="0" borderId="0" xfId="2" applyFont="1"/>
    <xf numFmtId="9" fontId="14" fillId="0" borderId="15" xfId="2" applyFont="1" applyFill="1" applyBorder="1"/>
    <xf numFmtId="9" fontId="15" fillId="0" borderId="16" xfId="2" applyFont="1" applyFill="1" applyBorder="1"/>
    <xf numFmtId="9" fontId="15" fillId="0" borderId="18" xfId="2" applyFont="1" applyFill="1" applyBorder="1"/>
    <xf numFmtId="9" fontId="0" fillId="0" borderId="0" xfId="0" applyNumberFormat="1"/>
    <xf numFmtId="0" fontId="20"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2" xfId="0" applyFont="1" applyBorder="1" applyProtection="1"/>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9" fontId="16" fillId="0" borderId="2" xfId="2"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20" fillId="0" borderId="2" xfId="0" applyFont="1" applyFill="1" applyBorder="1" applyAlignment="1" applyProtection="1">
      <alignment vertical="center" wrapText="1"/>
    </xf>
    <xf numFmtId="0" fontId="20" fillId="0" borderId="2" xfId="0" applyFont="1" applyBorder="1" applyProtection="1"/>
    <xf numFmtId="9" fontId="10" fillId="0" borderId="2" xfId="2"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9" fontId="10" fillId="0" borderId="8" xfId="2" applyFont="1" applyFill="1" applyBorder="1" applyAlignment="1" applyProtection="1">
      <alignment horizontal="center" vertical="center"/>
    </xf>
    <xf numFmtId="9" fontId="10" fillId="0" borderId="9" xfId="2" applyFont="1" applyFill="1" applyBorder="1" applyAlignment="1" applyProtection="1">
      <alignment horizontal="center" vertical="center"/>
    </xf>
    <xf numFmtId="0" fontId="5"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top" wrapText="1"/>
      <protection locked="0"/>
    </xf>
    <xf numFmtId="0" fontId="8"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wrapText="1"/>
      <protection locked="0"/>
    </xf>
    <xf numFmtId="0" fontId="10" fillId="0" borderId="2"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top" wrapText="1"/>
      <protection locked="0"/>
    </xf>
    <xf numFmtId="0" fontId="0" fillId="0" borderId="2" xfId="0"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9" fontId="0" fillId="0" borderId="2" xfId="0" applyNumberFormat="1" applyBorder="1" applyAlignment="1">
      <alignment horizontal="center" vertical="center"/>
    </xf>
    <xf numFmtId="0" fontId="0" fillId="0" borderId="2" xfId="0" applyBorder="1" applyAlignment="1">
      <alignment horizontal="center" vertical="center"/>
    </xf>
  </cellXfs>
  <cellStyles count="15">
    <cellStyle name="Comma" xfId="13"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Percent" xfId="2" builtinId="5"/>
    <cellStyle name="Percent 2" xfId="1" xr:uid="{00000000-0005-0000-0000-00000C000000}"/>
  </cellStyles>
  <dxfs count="0"/>
  <tableStyles count="0" defaultTableStyle="TableStyleMedium9"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Procesos!$A$38:$A$42</c:f>
              <c:strCache>
                <c:ptCount val="5"/>
                <c:pt idx="0">
                  <c:v>Institucional</c:v>
                </c:pt>
                <c:pt idx="1">
                  <c:v>Diseño</c:v>
                </c:pt>
                <c:pt idx="2">
                  <c:v>Implementación</c:v>
                </c:pt>
                <c:pt idx="3">
                  <c:v>Resultados</c:v>
                </c:pt>
                <c:pt idx="4">
                  <c:v>Compromisos globales</c:v>
                </c:pt>
              </c:strCache>
            </c:strRef>
          </c:cat>
          <c:val>
            <c:numRef>
              <c:f>Procesos!$C$38:$C$42</c:f>
              <c:numCache>
                <c:formatCode>0%</c:formatCode>
                <c:ptCount val="5"/>
                <c:pt idx="0">
                  <c:v>0.16666666666666666</c:v>
                </c:pt>
                <c:pt idx="1">
                  <c:v>0</c:v>
                </c:pt>
                <c:pt idx="2">
                  <c:v>0</c:v>
                </c:pt>
                <c:pt idx="3">
                  <c:v>0</c:v>
                </c:pt>
                <c:pt idx="4">
                  <c:v>0</c:v>
                </c:pt>
              </c:numCache>
            </c:numRef>
          </c:val>
          <c:extLst>
            <c:ext xmlns:c16="http://schemas.microsoft.com/office/drawing/2014/chart" uri="{C3380CC4-5D6E-409C-BE32-E72D297353CC}">
              <c16:uniqueId val="{00000002-39F7-4F4A-AB2B-6DBA7CA23721}"/>
            </c:ext>
          </c:extLst>
        </c:ser>
        <c:dLbls>
          <c:showLegendKey val="0"/>
          <c:showVal val="0"/>
          <c:showCatName val="0"/>
          <c:showSerName val="0"/>
          <c:showPercent val="0"/>
          <c:showBubbleSize val="0"/>
        </c:dLbls>
        <c:axId val="376691848"/>
        <c:axId val="425149640"/>
      </c:radarChart>
      <c:catAx>
        <c:axId val="376691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L"/>
          </a:p>
        </c:txPr>
        <c:crossAx val="425149640"/>
        <c:crosses val="autoZero"/>
        <c:auto val="1"/>
        <c:lblAlgn val="ctr"/>
        <c:lblOffset val="100"/>
        <c:noMultiLvlLbl val="0"/>
      </c:catAx>
      <c:valAx>
        <c:axId val="4251496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L"/>
          </a:p>
        </c:txPr>
        <c:crossAx val="376691848"/>
        <c:crosses val="autoZero"/>
        <c:crossBetween val="between"/>
      </c:valAx>
    </c:plotArea>
    <c:plotVisOnly val="1"/>
    <c:dispBlanksAs val="gap"/>
    <c:showDLblsOverMax val="0"/>
  </c:chart>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2117-4156-95B9-7B131FEE101A}"/>
              </c:ext>
            </c:extLst>
          </c:dPt>
          <c:dPt>
            <c:idx val="1"/>
            <c:bubble3D val="0"/>
            <c:spPr>
              <a:solidFill>
                <a:srgbClr val="FFFF00"/>
              </a:solidFill>
              <a:ln w="19050">
                <a:noFill/>
              </a:ln>
              <a:effectLst/>
            </c:spPr>
            <c:extLst>
              <c:ext xmlns:c16="http://schemas.microsoft.com/office/drawing/2014/chart" uri="{C3380CC4-5D6E-409C-BE32-E72D297353CC}">
                <c16:uniqueId val="{00000003-2117-4156-95B9-7B131FEE101A}"/>
              </c:ext>
            </c:extLst>
          </c:dPt>
          <c:dPt>
            <c:idx val="2"/>
            <c:bubble3D val="0"/>
            <c:spPr>
              <a:solidFill>
                <a:srgbClr val="00B050"/>
              </a:solidFill>
              <a:ln w="19050">
                <a:noFill/>
              </a:ln>
              <a:effectLst/>
            </c:spPr>
            <c:extLst>
              <c:ext xmlns:c16="http://schemas.microsoft.com/office/drawing/2014/chart" uri="{C3380CC4-5D6E-409C-BE32-E72D297353CC}">
                <c16:uniqueId val="{00000005-2117-4156-95B9-7B131FEE101A}"/>
              </c:ext>
            </c:extLst>
          </c:dPt>
          <c:dPt>
            <c:idx val="3"/>
            <c:bubble3D val="0"/>
            <c:spPr>
              <a:noFill/>
              <a:ln w="19050">
                <a:noFill/>
              </a:ln>
              <a:effectLst/>
            </c:spPr>
            <c:extLst>
              <c:ext xmlns:c16="http://schemas.microsoft.com/office/drawing/2014/chart" uri="{C3380CC4-5D6E-409C-BE32-E72D297353CC}">
                <c16:uniqueId val="{00000007-2117-4156-95B9-7B131FEE10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2117-4156-95B9-7B131FEE101A}"/>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2117-4156-95B9-7B131FEE101A}"/>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2117-4156-95B9-7B131FEE101A}"/>
              </c:ext>
            </c:extLst>
          </c:dPt>
          <c:dPt>
            <c:idx val="2"/>
            <c:bubble3D val="0"/>
            <c:spPr>
              <a:noFill/>
              <a:ln w="19050">
                <a:noFill/>
              </a:ln>
              <a:effectLst/>
            </c:spPr>
            <c:extLst>
              <c:ext xmlns:c16="http://schemas.microsoft.com/office/drawing/2014/chart" uri="{C3380CC4-5D6E-409C-BE32-E72D297353CC}">
                <c16:uniqueId val="{0000000E-2117-4156-95B9-7B131FEE101A}"/>
              </c:ext>
            </c:extLst>
          </c:dPt>
          <c:val>
            <c:numRef>
              <c:f>Alertas!$U$39:$U$41</c:f>
              <c:numCache>
                <c:formatCode>General</c:formatCode>
                <c:ptCount val="3"/>
                <c:pt idx="0" formatCode="0.00">
                  <c:v>23</c:v>
                </c:pt>
                <c:pt idx="1">
                  <c:v>1</c:v>
                </c:pt>
                <c:pt idx="2">
                  <c:v>100</c:v>
                </c:pt>
              </c:numCache>
            </c:numRef>
          </c:val>
          <c:extLst>
            <c:ext xmlns:c16="http://schemas.microsoft.com/office/drawing/2014/chart" uri="{C3380CC4-5D6E-409C-BE32-E72D297353CC}">
              <c16:uniqueId val="{0000000F-2117-4156-95B9-7B131FEE10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2117-4156-95B9-7B131FEE101A}"/>
              </c:ext>
            </c:extLst>
          </c:dPt>
          <c:dPt>
            <c:idx val="1"/>
            <c:bubble3D val="0"/>
            <c:spPr>
              <a:solidFill>
                <a:srgbClr val="FFFF00"/>
              </a:solidFill>
              <a:ln w="19050">
                <a:noFill/>
              </a:ln>
              <a:effectLst/>
            </c:spPr>
            <c:extLst>
              <c:ext xmlns:c16="http://schemas.microsoft.com/office/drawing/2014/chart" uri="{C3380CC4-5D6E-409C-BE32-E72D297353CC}">
                <c16:uniqueId val="{00000003-2117-4156-95B9-7B131FEE101A}"/>
              </c:ext>
            </c:extLst>
          </c:dPt>
          <c:dPt>
            <c:idx val="2"/>
            <c:bubble3D val="0"/>
            <c:spPr>
              <a:solidFill>
                <a:srgbClr val="00B050"/>
              </a:solidFill>
              <a:ln w="19050">
                <a:noFill/>
              </a:ln>
              <a:effectLst/>
            </c:spPr>
            <c:extLst>
              <c:ext xmlns:c16="http://schemas.microsoft.com/office/drawing/2014/chart" uri="{C3380CC4-5D6E-409C-BE32-E72D297353CC}">
                <c16:uniqueId val="{00000005-2117-4156-95B9-7B131FEE101A}"/>
              </c:ext>
            </c:extLst>
          </c:dPt>
          <c:dPt>
            <c:idx val="3"/>
            <c:bubble3D val="0"/>
            <c:spPr>
              <a:noFill/>
              <a:ln w="19050">
                <a:noFill/>
              </a:ln>
              <a:effectLst/>
            </c:spPr>
            <c:extLst>
              <c:ext xmlns:c16="http://schemas.microsoft.com/office/drawing/2014/chart" uri="{C3380CC4-5D6E-409C-BE32-E72D297353CC}">
                <c16:uniqueId val="{00000007-2117-4156-95B9-7B131FEE10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2117-4156-95B9-7B131FEE101A}"/>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2117-4156-95B9-7B131FEE101A}"/>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2117-4156-95B9-7B131FEE101A}"/>
              </c:ext>
            </c:extLst>
          </c:dPt>
          <c:dPt>
            <c:idx val="2"/>
            <c:bubble3D val="0"/>
            <c:spPr>
              <a:noFill/>
              <a:ln w="19050">
                <a:noFill/>
              </a:ln>
              <a:effectLst/>
            </c:spPr>
            <c:extLst>
              <c:ext xmlns:c16="http://schemas.microsoft.com/office/drawing/2014/chart" uri="{C3380CC4-5D6E-409C-BE32-E72D297353CC}">
                <c16:uniqueId val="{0000000E-2117-4156-95B9-7B131FEE101A}"/>
              </c:ext>
            </c:extLst>
          </c:dPt>
          <c:val>
            <c:numRef>
              <c:f>Alertas!$X$39:$X$41</c:f>
              <c:numCache>
                <c:formatCode>General</c:formatCode>
                <c:ptCount val="3"/>
                <c:pt idx="0" formatCode="0.00">
                  <c:v>15.999999999999998</c:v>
                </c:pt>
                <c:pt idx="1">
                  <c:v>1</c:v>
                </c:pt>
                <c:pt idx="2">
                  <c:v>100</c:v>
                </c:pt>
              </c:numCache>
            </c:numRef>
          </c:val>
          <c:extLst>
            <c:ext xmlns:c16="http://schemas.microsoft.com/office/drawing/2014/chart" uri="{C3380CC4-5D6E-409C-BE32-E72D297353CC}">
              <c16:uniqueId val="{0000000F-2117-4156-95B9-7B131FEE10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2117-4156-95B9-7B131FEE101A}"/>
              </c:ext>
            </c:extLst>
          </c:dPt>
          <c:dPt>
            <c:idx val="1"/>
            <c:bubble3D val="0"/>
            <c:spPr>
              <a:solidFill>
                <a:srgbClr val="FFFF00"/>
              </a:solidFill>
              <a:ln w="19050">
                <a:noFill/>
              </a:ln>
              <a:effectLst/>
            </c:spPr>
            <c:extLst>
              <c:ext xmlns:c16="http://schemas.microsoft.com/office/drawing/2014/chart" uri="{C3380CC4-5D6E-409C-BE32-E72D297353CC}">
                <c16:uniqueId val="{00000003-2117-4156-95B9-7B131FEE101A}"/>
              </c:ext>
            </c:extLst>
          </c:dPt>
          <c:dPt>
            <c:idx val="2"/>
            <c:bubble3D val="0"/>
            <c:spPr>
              <a:solidFill>
                <a:srgbClr val="00B050"/>
              </a:solidFill>
              <a:ln w="19050">
                <a:noFill/>
              </a:ln>
              <a:effectLst/>
            </c:spPr>
            <c:extLst>
              <c:ext xmlns:c16="http://schemas.microsoft.com/office/drawing/2014/chart" uri="{C3380CC4-5D6E-409C-BE32-E72D297353CC}">
                <c16:uniqueId val="{00000005-2117-4156-95B9-7B131FEE101A}"/>
              </c:ext>
            </c:extLst>
          </c:dPt>
          <c:dPt>
            <c:idx val="3"/>
            <c:bubble3D val="0"/>
            <c:spPr>
              <a:noFill/>
              <a:ln w="19050">
                <a:noFill/>
              </a:ln>
              <a:effectLst/>
            </c:spPr>
            <c:extLst>
              <c:ext xmlns:c16="http://schemas.microsoft.com/office/drawing/2014/chart" uri="{C3380CC4-5D6E-409C-BE32-E72D297353CC}">
                <c16:uniqueId val="{00000007-2117-4156-95B9-7B131FEE10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2117-4156-95B9-7B131FEE101A}"/>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2117-4156-95B9-7B131FEE101A}"/>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2117-4156-95B9-7B131FEE101A}"/>
              </c:ext>
            </c:extLst>
          </c:dPt>
          <c:dPt>
            <c:idx val="2"/>
            <c:bubble3D val="0"/>
            <c:spPr>
              <a:noFill/>
              <a:ln w="19050">
                <a:noFill/>
              </a:ln>
              <a:effectLst/>
            </c:spPr>
            <c:extLst>
              <c:ext xmlns:c16="http://schemas.microsoft.com/office/drawing/2014/chart" uri="{C3380CC4-5D6E-409C-BE32-E72D297353CC}">
                <c16:uniqueId val="{0000000E-2117-4156-95B9-7B131FEE101A}"/>
              </c:ext>
            </c:extLst>
          </c:dPt>
          <c:val>
            <c:numRef>
              <c:f>Alertas!$AA$39:$AA$41</c:f>
              <c:numCache>
                <c:formatCode>General</c:formatCode>
                <c:ptCount val="3"/>
                <c:pt idx="0" formatCode="0.00">
                  <c:v>43</c:v>
                </c:pt>
                <c:pt idx="1">
                  <c:v>1</c:v>
                </c:pt>
                <c:pt idx="2">
                  <c:v>100</c:v>
                </c:pt>
              </c:numCache>
            </c:numRef>
          </c:val>
          <c:extLst>
            <c:ext xmlns:c16="http://schemas.microsoft.com/office/drawing/2014/chart" uri="{C3380CC4-5D6E-409C-BE32-E72D297353CC}">
              <c16:uniqueId val="{0000000F-2117-4156-95B9-7B131FEE10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2117-4156-95B9-7B131FEE101A}"/>
              </c:ext>
            </c:extLst>
          </c:dPt>
          <c:dPt>
            <c:idx val="1"/>
            <c:bubble3D val="0"/>
            <c:spPr>
              <a:solidFill>
                <a:srgbClr val="FFFF00"/>
              </a:solidFill>
              <a:ln w="19050">
                <a:noFill/>
              </a:ln>
              <a:effectLst/>
            </c:spPr>
            <c:extLst>
              <c:ext xmlns:c16="http://schemas.microsoft.com/office/drawing/2014/chart" uri="{C3380CC4-5D6E-409C-BE32-E72D297353CC}">
                <c16:uniqueId val="{00000003-2117-4156-95B9-7B131FEE101A}"/>
              </c:ext>
            </c:extLst>
          </c:dPt>
          <c:dPt>
            <c:idx val="2"/>
            <c:bubble3D val="0"/>
            <c:spPr>
              <a:solidFill>
                <a:srgbClr val="00B050"/>
              </a:solidFill>
              <a:ln w="19050">
                <a:noFill/>
              </a:ln>
              <a:effectLst/>
            </c:spPr>
            <c:extLst>
              <c:ext xmlns:c16="http://schemas.microsoft.com/office/drawing/2014/chart" uri="{C3380CC4-5D6E-409C-BE32-E72D297353CC}">
                <c16:uniqueId val="{00000005-2117-4156-95B9-7B131FEE101A}"/>
              </c:ext>
            </c:extLst>
          </c:dPt>
          <c:dPt>
            <c:idx val="3"/>
            <c:bubble3D val="0"/>
            <c:spPr>
              <a:noFill/>
              <a:ln w="19050">
                <a:noFill/>
              </a:ln>
              <a:effectLst/>
            </c:spPr>
            <c:extLst>
              <c:ext xmlns:c16="http://schemas.microsoft.com/office/drawing/2014/chart" uri="{C3380CC4-5D6E-409C-BE32-E72D297353CC}">
                <c16:uniqueId val="{00000007-2117-4156-95B9-7B131FEE10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2117-4156-95B9-7B131FEE101A}"/>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A-2117-4156-95B9-7B131FEE101A}"/>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2117-4156-95B9-7B131FEE101A}"/>
              </c:ext>
            </c:extLst>
          </c:dPt>
          <c:dPt>
            <c:idx val="2"/>
            <c:bubble3D val="0"/>
            <c:spPr>
              <a:noFill/>
              <a:ln w="19050">
                <a:noFill/>
              </a:ln>
              <a:effectLst/>
            </c:spPr>
            <c:extLst>
              <c:ext xmlns:c16="http://schemas.microsoft.com/office/drawing/2014/chart" uri="{C3380CC4-5D6E-409C-BE32-E72D297353CC}">
                <c16:uniqueId val="{0000000E-2117-4156-95B9-7B131FEE101A}"/>
              </c:ext>
            </c:extLst>
          </c:dPt>
          <c:val>
            <c:numRef>
              <c:f>Alertas!$AD$39:$AD$41</c:f>
              <c:numCache>
                <c:formatCode>General</c:formatCode>
                <c:ptCount val="3"/>
                <c:pt idx="0" formatCode="0.00">
                  <c:v>47</c:v>
                </c:pt>
                <c:pt idx="1">
                  <c:v>1</c:v>
                </c:pt>
                <c:pt idx="2">
                  <c:v>100</c:v>
                </c:pt>
              </c:numCache>
            </c:numRef>
          </c:val>
          <c:extLst>
            <c:ext xmlns:c16="http://schemas.microsoft.com/office/drawing/2014/chart" uri="{C3380CC4-5D6E-409C-BE32-E72D297353CC}">
              <c16:uniqueId val="{0000000F-2117-4156-95B9-7B131FEE10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2117-4156-95B9-7B131FEE101A}"/>
              </c:ext>
            </c:extLst>
          </c:dPt>
          <c:dPt>
            <c:idx val="1"/>
            <c:bubble3D val="0"/>
            <c:spPr>
              <a:solidFill>
                <a:srgbClr val="FFFF00"/>
              </a:solidFill>
              <a:ln w="19050">
                <a:noFill/>
              </a:ln>
              <a:effectLst/>
            </c:spPr>
            <c:extLst>
              <c:ext xmlns:c16="http://schemas.microsoft.com/office/drawing/2014/chart" uri="{C3380CC4-5D6E-409C-BE32-E72D297353CC}">
                <c16:uniqueId val="{00000003-2117-4156-95B9-7B131FEE101A}"/>
              </c:ext>
            </c:extLst>
          </c:dPt>
          <c:dPt>
            <c:idx val="2"/>
            <c:bubble3D val="0"/>
            <c:spPr>
              <a:solidFill>
                <a:srgbClr val="00B050"/>
              </a:solidFill>
              <a:ln w="19050">
                <a:noFill/>
              </a:ln>
              <a:effectLst/>
            </c:spPr>
            <c:extLst>
              <c:ext xmlns:c16="http://schemas.microsoft.com/office/drawing/2014/chart" uri="{C3380CC4-5D6E-409C-BE32-E72D297353CC}">
                <c16:uniqueId val="{00000005-2117-4156-95B9-7B131FEE101A}"/>
              </c:ext>
            </c:extLst>
          </c:dPt>
          <c:dPt>
            <c:idx val="3"/>
            <c:bubble3D val="0"/>
            <c:spPr>
              <a:noFill/>
              <a:ln w="19050">
                <a:noFill/>
              </a:ln>
              <a:effectLst/>
            </c:spPr>
            <c:extLst>
              <c:ext xmlns:c16="http://schemas.microsoft.com/office/drawing/2014/chart" uri="{C3380CC4-5D6E-409C-BE32-E72D297353CC}">
                <c16:uniqueId val="{00000007-2117-4156-95B9-7B131FEE10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2117-4156-95B9-7B131FEE101A}"/>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150"/>
          <c:dPt>
            <c:idx val="0"/>
            <c:bubble3D val="0"/>
            <c:spPr>
              <a:noFill/>
              <a:ln w="19050">
                <a:noFill/>
              </a:ln>
              <a:effectLst/>
            </c:spPr>
            <c:extLst>
              <c:ext xmlns:c16="http://schemas.microsoft.com/office/drawing/2014/chart" uri="{C3380CC4-5D6E-409C-BE32-E72D297353CC}">
                <c16:uniqueId val="{0000000A-2117-4156-95B9-7B131FEE101A}"/>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C-2117-4156-95B9-7B131FEE101A}"/>
              </c:ext>
            </c:extLst>
          </c:dPt>
          <c:dPt>
            <c:idx val="2"/>
            <c:bubble3D val="0"/>
            <c:spPr>
              <a:noFill/>
              <a:ln w="19050">
                <a:noFill/>
              </a:ln>
              <a:effectLst/>
            </c:spPr>
            <c:extLst>
              <c:ext xmlns:c16="http://schemas.microsoft.com/office/drawing/2014/chart" uri="{C3380CC4-5D6E-409C-BE32-E72D297353CC}">
                <c16:uniqueId val="{0000000E-2117-4156-95B9-7B131FEE101A}"/>
              </c:ext>
            </c:extLst>
          </c:dPt>
          <c:val>
            <c:numRef>
              <c:f>Alertas!$AG$39:$AG$41</c:f>
              <c:numCache>
                <c:formatCode>General</c:formatCode>
                <c:ptCount val="3"/>
                <c:pt idx="0" formatCode="0.00">
                  <c:v>43</c:v>
                </c:pt>
                <c:pt idx="1">
                  <c:v>1</c:v>
                </c:pt>
                <c:pt idx="2">
                  <c:v>100</c:v>
                </c:pt>
              </c:numCache>
            </c:numRef>
          </c:val>
          <c:extLst>
            <c:ext xmlns:c16="http://schemas.microsoft.com/office/drawing/2014/chart" uri="{C3380CC4-5D6E-409C-BE32-E72D297353CC}">
              <c16:uniqueId val="{0000000F-2117-4156-95B9-7B131FEE10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a:t>
            </a:r>
            <a:r>
              <a:rPr lang="en-US" baseline="0"/>
              <a:t> INSTITUCIONAL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28575" cap="rnd">
              <a:solidFill>
                <a:srgbClr val="FF0000"/>
              </a:solidFill>
              <a:round/>
            </a:ln>
            <a:effectLst/>
          </c:spPr>
          <c:marker>
            <c:symbol val="none"/>
          </c:marker>
          <c:cat>
            <c:strRef>
              <c:f>Procesos!$C$2:$C$7</c:f>
              <c:strCache>
                <c:ptCount val="6"/>
                <c:pt idx="0">
                  <c:v>Capacidades humanas</c:v>
                </c:pt>
                <c:pt idx="1">
                  <c:v>Rol del órgano rector</c:v>
                </c:pt>
                <c:pt idx="2">
                  <c:v>Definición de marcos metodológicos</c:v>
                </c:pt>
                <c:pt idx="3">
                  <c:v>Conformación sistemas de planificación</c:v>
                </c:pt>
                <c:pt idx="4">
                  <c:v>Sistemas de apoyo al proceso de planificación</c:v>
                </c:pt>
                <c:pt idx="5">
                  <c:v>Distinción y/o Complementariedad entre plan de gobierno y plan de desarrollo</c:v>
                </c:pt>
              </c:strCache>
            </c:strRef>
          </c:cat>
          <c:val>
            <c:numRef>
              <c:f>Procesos!$D$2:$D$7</c:f>
              <c:numCache>
                <c:formatCode>0%</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0-7FD5-48DD-8BD0-BDF67104FBBD}"/>
            </c:ext>
          </c:extLst>
        </c:ser>
        <c:dLbls>
          <c:showLegendKey val="0"/>
          <c:showVal val="0"/>
          <c:showCatName val="0"/>
          <c:showSerName val="0"/>
          <c:showPercent val="0"/>
          <c:showBubbleSize val="0"/>
        </c:dLbls>
        <c:axId val="379744528"/>
        <c:axId val="379744200"/>
      </c:radarChart>
      <c:catAx>
        <c:axId val="3797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79744200"/>
        <c:crosses val="autoZero"/>
        <c:auto val="1"/>
        <c:lblAlgn val="ctr"/>
        <c:lblOffset val="100"/>
        <c:noMultiLvlLbl val="0"/>
      </c:catAx>
      <c:valAx>
        <c:axId val="379744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37974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a:t>
            </a:r>
            <a:r>
              <a:rPr lang="en-US" baseline="0"/>
              <a:t> DISEÑO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47625" cap="rnd">
              <a:solidFill>
                <a:schemeClr val="accent3">
                  <a:lumMod val="75000"/>
                </a:schemeClr>
              </a:solidFill>
              <a:round/>
            </a:ln>
            <a:effectLst/>
          </c:spPr>
          <c:marker>
            <c:symbol val="none"/>
          </c:marker>
          <c:cat>
            <c:strRef>
              <c:f>Procesos!$C$8:$C$18</c:f>
              <c:strCache>
                <c:ptCount val="11"/>
                <c:pt idx="0">
                  <c:v>Instancias de participación</c:v>
                </c:pt>
                <c:pt idx="1">
                  <c:v>Sistema de seguimiento y monitoreo</c:v>
                </c:pt>
                <c:pt idx="2">
                  <c:v>Analisis e involucramiento de actores</c:v>
                </c:pt>
                <c:pt idx="3">
                  <c:v>Utilización de escenarios futuro</c:v>
                </c:pt>
                <c:pt idx="4">
                  <c:v>Coherencia</c:v>
                </c:pt>
                <c:pt idx="5">
                  <c:v>Objetivos definidos y medibles</c:v>
                </c:pt>
                <c:pt idx="6">
                  <c:v>Complementariedad entre objetivos </c:v>
                </c:pt>
                <c:pt idx="7">
                  <c:v>Complementariedad entre estrategias </c:v>
                </c:pt>
                <c:pt idx="8">
                  <c:v>Diagnóstico interpretativo</c:v>
                </c:pt>
                <c:pt idx="9">
                  <c:v>Análisis del entorno interno versus externo</c:v>
                </c:pt>
                <c:pt idx="10">
                  <c:v>Mecanismos de difusión</c:v>
                </c:pt>
              </c:strCache>
            </c:strRef>
          </c:cat>
          <c:val>
            <c:numRef>
              <c:f>Procesos!$D$8:$D$18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961B-411C-BC81-5E0A1C69ACE1}"/>
            </c:ext>
          </c:extLst>
        </c:ser>
        <c:dLbls>
          <c:showLegendKey val="0"/>
          <c:showVal val="0"/>
          <c:showCatName val="0"/>
          <c:showSerName val="0"/>
          <c:showPercent val="0"/>
          <c:showBubbleSize val="0"/>
        </c:dLbls>
        <c:axId val="379744528"/>
        <c:axId val="379744200"/>
      </c:radarChart>
      <c:catAx>
        <c:axId val="3797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79744200"/>
        <c:crosses val="autoZero"/>
        <c:auto val="1"/>
        <c:lblAlgn val="ctr"/>
        <c:lblOffset val="100"/>
        <c:noMultiLvlLbl val="0"/>
      </c:catAx>
      <c:valAx>
        <c:axId val="379744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37974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a:t>
            </a:r>
            <a:r>
              <a:rPr lang="en-US" baseline="0"/>
              <a:t> IMPLEMENTACIÓN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30173455726547999"/>
          <c:y val="0.16630067889558497"/>
          <c:w val="0.41811415656687423"/>
          <c:h val="0.67890702209709819"/>
        </c:manualLayout>
      </c:layout>
      <c:radarChart>
        <c:radarStyle val="marker"/>
        <c:varyColors val="0"/>
        <c:ser>
          <c:idx val="0"/>
          <c:order val="0"/>
          <c:spPr>
            <a:ln w="47625" cap="rnd">
              <a:solidFill>
                <a:srgbClr val="7030A0"/>
              </a:solidFill>
              <a:round/>
            </a:ln>
            <a:effectLst/>
          </c:spPr>
          <c:marker>
            <c:symbol val="none"/>
          </c:marker>
          <c:cat>
            <c:strRef>
              <c:f>Procesos!$C$19:$C$25</c:f>
              <c:strCache>
                <c:ptCount val="7"/>
                <c:pt idx="0">
                  <c:v>Transparencia</c:v>
                </c:pt>
                <c:pt idx="1">
                  <c:v>Temporalidad del Plan</c:v>
                </c:pt>
                <c:pt idx="2">
                  <c:v>Inclusión de un plan de acciones</c:v>
                </c:pt>
                <c:pt idx="3">
                  <c:v>Asignación de responsabilidades entre actores involucrados</c:v>
                </c:pt>
                <c:pt idx="4">
                  <c:v>Coordinación inter institucional</c:v>
                </c:pt>
                <c:pt idx="5">
                  <c:v>Coordinación interniveles del Estado</c:v>
                </c:pt>
                <c:pt idx="6">
                  <c:v>Articulación entre plan y presupuesto</c:v>
                </c:pt>
              </c:strCache>
            </c:strRef>
          </c:cat>
          <c:val>
            <c:numRef>
              <c:f>Procesos!$D$19:$D$25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739-4B9F-AE8A-A5CBAE363B71}"/>
            </c:ext>
          </c:extLst>
        </c:ser>
        <c:dLbls>
          <c:showLegendKey val="0"/>
          <c:showVal val="0"/>
          <c:showCatName val="0"/>
          <c:showSerName val="0"/>
          <c:showPercent val="0"/>
          <c:showBubbleSize val="0"/>
        </c:dLbls>
        <c:axId val="379744528"/>
        <c:axId val="379744200"/>
      </c:radarChart>
      <c:catAx>
        <c:axId val="3797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79744200"/>
        <c:crosses val="autoZero"/>
        <c:auto val="1"/>
        <c:lblAlgn val="ctr"/>
        <c:lblOffset val="100"/>
        <c:noMultiLvlLbl val="0"/>
      </c:catAx>
      <c:valAx>
        <c:axId val="379744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37974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a:t>
            </a:r>
            <a:r>
              <a:rPr lang="en-US" baseline="0"/>
              <a:t> RESULTADOS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57150" cap="rnd">
              <a:solidFill>
                <a:srgbClr val="FFFF00">
                  <a:alpha val="99000"/>
                </a:srgbClr>
              </a:solidFill>
              <a:round/>
            </a:ln>
            <a:effectLst/>
          </c:spPr>
          <c:marker>
            <c:symbol val="none"/>
          </c:marker>
          <c:cat>
            <c:strRef>
              <c:f>Procesos!$C$26:$C$29</c:f>
              <c:strCache>
                <c:ptCount val="4"/>
                <c:pt idx="0">
                  <c:v>Contingencias en la planificación</c:v>
                </c:pt>
                <c:pt idx="1">
                  <c:v>Proyectos prioritarios identificados en el instrumento de planificación materializados</c:v>
                </c:pt>
                <c:pt idx="2">
                  <c:v>Mecanismos de retroalimentación o actualización del plan</c:v>
                </c:pt>
                <c:pt idx="3">
                  <c:v>Logros</c:v>
                </c:pt>
              </c:strCache>
            </c:strRef>
          </c:cat>
          <c:val>
            <c:numRef>
              <c:f>Procesos!$D$26:$D$29</c:f>
              <c:numCache>
                <c:formatCode>0%</c:formatCode>
                <c:ptCount val="4"/>
                <c:pt idx="0">
                  <c:v>0</c:v>
                </c:pt>
                <c:pt idx="1">
                  <c:v>0</c:v>
                </c:pt>
                <c:pt idx="2">
                  <c:v>0</c:v>
                </c:pt>
                <c:pt idx="3">
                  <c:v>0</c:v>
                </c:pt>
              </c:numCache>
            </c:numRef>
          </c:val>
          <c:extLst>
            <c:ext xmlns:c16="http://schemas.microsoft.com/office/drawing/2014/chart" uri="{C3380CC4-5D6E-409C-BE32-E72D297353CC}">
              <c16:uniqueId val="{00000000-58C6-47C9-A7EB-87E7CD6177EB}"/>
            </c:ext>
          </c:extLst>
        </c:ser>
        <c:dLbls>
          <c:showLegendKey val="0"/>
          <c:showVal val="0"/>
          <c:showCatName val="0"/>
          <c:showSerName val="0"/>
          <c:showPercent val="0"/>
          <c:showBubbleSize val="0"/>
        </c:dLbls>
        <c:axId val="379744528"/>
        <c:axId val="379744200"/>
      </c:radarChart>
      <c:catAx>
        <c:axId val="3797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79744200"/>
        <c:crosses val="autoZero"/>
        <c:auto val="1"/>
        <c:lblAlgn val="ctr"/>
        <c:lblOffset val="100"/>
        <c:noMultiLvlLbl val="0"/>
      </c:catAx>
      <c:valAx>
        <c:axId val="379744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37974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DIMENSION</a:t>
            </a:r>
            <a:r>
              <a:rPr lang="en-US" baseline="0"/>
              <a:t> COMPROMISOS GLOBALES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marker"/>
        <c:varyColors val="0"/>
        <c:ser>
          <c:idx val="0"/>
          <c:order val="0"/>
          <c:spPr>
            <a:ln w="47625" cap="rnd">
              <a:solidFill>
                <a:srgbClr val="663300"/>
              </a:solidFill>
              <a:round/>
            </a:ln>
            <a:effectLst/>
          </c:spPr>
          <c:marker>
            <c:symbol val="none"/>
          </c:marker>
          <c:cat>
            <c:strRef>
              <c:f>Procesos!$C$30:$C$34</c:f>
              <c:strCache>
                <c:ptCount val="5"/>
                <c:pt idx="0">
                  <c:v>Integralidad de propuestas</c:v>
                </c:pt>
                <c:pt idx="1">
                  <c:v>Medios de implementación</c:v>
                </c:pt>
                <c:pt idx="2">
                  <c:v>Alineamiento de objetivos y metas</c:v>
                </c:pt>
                <c:pt idx="3">
                  <c:v>Incorporación de la Agenda 2030</c:v>
                </c:pt>
                <c:pt idx="4">
                  <c:v>Acuerdos internacionales vinculantes</c:v>
                </c:pt>
              </c:strCache>
            </c:strRef>
          </c:cat>
          <c:val>
            <c:numRef>
              <c:f>Procesos!$D$30:$D$34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BF3-41C2-9D0B-BB432991CB0E}"/>
            </c:ext>
          </c:extLst>
        </c:ser>
        <c:dLbls>
          <c:showLegendKey val="0"/>
          <c:showVal val="0"/>
          <c:showCatName val="0"/>
          <c:showSerName val="0"/>
          <c:showPercent val="0"/>
          <c:showBubbleSize val="0"/>
        </c:dLbls>
        <c:axId val="379744528"/>
        <c:axId val="379744200"/>
      </c:radarChart>
      <c:catAx>
        <c:axId val="3797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79744200"/>
        <c:crosses val="autoZero"/>
        <c:auto val="1"/>
        <c:lblAlgn val="ctr"/>
        <c:lblOffset val="100"/>
        <c:noMultiLvlLbl val="0"/>
      </c:catAx>
      <c:valAx>
        <c:axId val="379744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379744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Promedio</a:t>
            </a:r>
            <a:r>
              <a:rPr lang="en-US" baseline="0"/>
              <a:t> por ámbitos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41275" cap="rnd">
            <a:solidFill>
              <a:schemeClr val="accent6">
                <a:lumMod val="75000"/>
              </a:schemeClr>
            </a:solidFill>
            <a:round/>
          </a:ln>
          <a:effectLst/>
        </c:spPr>
        <c:marker>
          <c:symbol val="none"/>
        </c:marker>
      </c:pivotFmt>
    </c:pivotFmts>
    <c:plotArea>
      <c:layout>
        <c:manualLayout>
          <c:layoutTarget val="inner"/>
          <c:xMode val="edge"/>
          <c:yMode val="edge"/>
          <c:x val="0.21949652753582793"/>
          <c:y val="0.15076453314622801"/>
          <c:w val="0.57280635495784271"/>
          <c:h val="0.81298121150697744"/>
        </c:manualLayout>
      </c:layout>
      <c:radarChart>
        <c:radarStyle val="marker"/>
        <c:varyColors val="0"/>
        <c:ser>
          <c:idx val="0"/>
          <c:order val="0"/>
          <c:tx>
            <c:v>Series1</c:v>
          </c:tx>
          <c:spPr>
            <a:ln w="41275" cap="rnd">
              <a:solidFill>
                <a:schemeClr val="accent6">
                  <a:lumMod val="75000"/>
                </a:schemeClr>
              </a:solidFill>
              <a:round/>
            </a:ln>
            <a:effectLst/>
          </c:spPr>
          <c:marker>
            <c:symbol val="none"/>
          </c:marker>
          <c:cat>
            <c:strRef>
              <c:f>Procesos!$A$45:$A$47</c:f>
              <c:strCache>
                <c:ptCount val="3"/>
                <c:pt idx="0">
                  <c:v>Sistema</c:v>
                </c:pt>
                <c:pt idx="1">
                  <c:v>Proceso</c:v>
                </c:pt>
                <c:pt idx="2">
                  <c:v>Instrumentos</c:v>
                </c:pt>
              </c:strCache>
            </c:strRef>
          </c:cat>
          <c:val>
            <c:numRef>
              <c:f>Procesos!$C$45:$C$47</c:f>
              <c:numCache>
                <c:formatCode>0%</c:formatCode>
                <c:ptCount val="3"/>
                <c:pt idx="0">
                  <c:v>0.1</c:v>
                </c:pt>
                <c:pt idx="1">
                  <c:v>0</c:v>
                </c:pt>
                <c:pt idx="2">
                  <c:v>0</c:v>
                </c:pt>
              </c:numCache>
            </c:numRef>
          </c:val>
          <c:extLst>
            <c:ext xmlns:c16="http://schemas.microsoft.com/office/drawing/2014/chart" uri="{C3380CC4-5D6E-409C-BE32-E72D297353CC}">
              <c16:uniqueId val="{00000000-9BBC-4AB2-9246-0A1B1B9B1BEF}"/>
            </c:ext>
          </c:extLst>
        </c:ser>
        <c:dLbls>
          <c:showLegendKey val="0"/>
          <c:showVal val="0"/>
          <c:showCatName val="0"/>
          <c:showSerName val="0"/>
          <c:showPercent val="0"/>
          <c:showBubbleSize val="0"/>
        </c:dLbls>
        <c:axId val="1793102479"/>
        <c:axId val="1737134831"/>
      </c:radarChart>
      <c:catAx>
        <c:axId val="179310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37134831"/>
        <c:crosses val="autoZero"/>
        <c:auto val="1"/>
        <c:lblAlgn val="ctr"/>
        <c:lblOffset val="100"/>
        <c:noMultiLvlLbl val="0"/>
      </c:catAx>
      <c:valAx>
        <c:axId val="173713483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31024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C123-49D4-A20E-8C01FCC75750}"/>
              </c:ext>
            </c:extLst>
          </c:dPt>
          <c:dPt>
            <c:idx val="1"/>
            <c:bubble3D val="0"/>
            <c:spPr>
              <a:solidFill>
                <a:srgbClr val="FFFF00"/>
              </a:solidFill>
              <a:ln w="19050">
                <a:noFill/>
              </a:ln>
              <a:effectLst/>
            </c:spPr>
            <c:extLst>
              <c:ext xmlns:c16="http://schemas.microsoft.com/office/drawing/2014/chart" uri="{C3380CC4-5D6E-409C-BE32-E72D297353CC}">
                <c16:uniqueId val="{00000003-C123-49D4-A20E-8C01FCC75750}"/>
              </c:ext>
            </c:extLst>
          </c:dPt>
          <c:dPt>
            <c:idx val="2"/>
            <c:bubble3D val="0"/>
            <c:spPr>
              <a:solidFill>
                <a:srgbClr val="00B050"/>
              </a:solidFill>
              <a:ln w="19050">
                <a:noFill/>
              </a:ln>
              <a:effectLst/>
            </c:spPr>
            <c:extLst>
              <c:ext xmlns:c16="http://schemas.microsoft.com/office/drawing/2014/chart" uri="{C3380CC4-5D6E-409C-BE32-E72D297353CC}">
                <c16:uniqueId val="{00000005-C123-49D4-A20E-8C01FCC75750}"/>
              </c:ext>
            </c:extLst>
          </c:dPt>
          <c:dPt>
            <c:idx val="3"/>
            <c:bubble3D val="0"/>
            <c:spPr>
              <a:noFill/>
              <a:ln w="19050">
                <a:noFill/>
              </a:ln>
              <a:effectLst/>
            </c:spPr>
            <c:extLst>
              <c:ext xmlns:c16="http://schemas.microsoft.com/office/drawing/2014/chart" uri="{C3380CC4-5D6E-409C-BE32-E72D297353CC}">
                <c16:uniqueId val="{00000007-C123-49D4-A20E-8C01FCC757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418E-4B08-A9BB-55192F8204E6}"/>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9-C123-49D4-A20E-8C01FCC75750}"/>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B-C123-49D4-A20E-8C01FCC75750}"/>
              </c:ext>
            </c:extLst>
          </c:dPt>
          <c:dPt>
            <c:idx val="2"/>
            <c:bubble3D val="0"/>
            <c:spPr>
              <a:noFill/>
              <a:ln w="19050">
                <a:noFill/>
              </a:ln>
              <a:effectLst/>
            </c:spPr>
            <c:extLst>
              <c:ext xmlns:c16="http://schemas.microsoft.com/office/drawing/2014/chart" uri="{C3380CC4-5D6E-409C-BE32-E72D297353CC}">
                <c16:uniqueId val="{0000000D-C123-49D4-A20E-8C01FCC75750}"/>
              </c:ext>
            </c:extLst>
          </c:dPt>
          <c:val>
            <c:numRef>
              <c:f>Alertas!$O$39:$O$41</c:f>
              <c:numCache>
                <c:formatCode>0%</c:formatCode>
                <c:ptCount val="3"/>
                <c:pt idx="0">
                  <c:v>35</c:v>
                </c:pt>
                <c:pt idx="1">
                  <c:v>1</c:v>
                </c:pt>
                <c:pt idx="2">
                  <c:v>100</c:v>
                </c:pt>
              </c:numCache>
            </c:numRef>
          </c:val>
          <c:extLst>
            <c:ext xmlns:c16="http://schemas.microsoft.com/office/drawing/2014/chart" uri="{C3380CC4-5D6E-409C-BE32-E72D297353CC}">
              <c16:uniqueId val="{0000000F-418E-4B08-A9BB-55192F8204E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tx>
            <c:v>rangos</c:v>
          </c:tx>
          <c:dPt>
            <c:idx val="0"/>
            <c:bubble3D val="0"/>
            <c:spPr>
              <a:solidFill>
                <a:srgbClr val="FF0000"/>
              </a:solidFill>
              <a:ln w="19050">
                <a:noFill/>
              </a:ln>
              <a:effectLst/>
            </c:spPr>
            <c:extLst>
              <c:ext xmlns:c16="http://schemas.microsoft.com/office/drawing/2014/chart" uri="{C3380CC4-5D6E-409C-BE32-E72D297353CC}">
                <c16:uniqueId val="{00000001-C123-49D4-A20E-8C01FCC75750}"/>
              </c:ext>
            </c:extLst>
          </c:dPt>
          <c:dPt>
            <c:idx val="1"/>
            <c:bubble3D val="0"/>
            <c:spPr>
              <a:solidFill>
                <a:srgbClr val="FFFF00"/>
              </a:solidFill>
              <a:ln w="19050">
                <a:noFill/>
              </a:ln>
              <a:effectLst/>
            </c:spPr>
            <c:extLst>
              <c:ext xmlns:c16="http://schemas.microsoft.com/office/drawing/2014/chart" uri="{C3380CC4-5D6E-409C-BE32-E72D297353CC}">
                <c16:uniqueId val="{00000003-C123-49D4-A20E-8C01FCC75750}"/>
              </c:ext>
            </c:extLst>
          </c:dPt>
          <c:dPt>
            <c:idx val="2"/>
            <c:bubble3D val="0"/>
            <c:spPr>
              <a:solidFill>
                <a:srgbClr val="00B050"/>
              </a:solidFill>
              <a:ln w="19050">
                <a:noFill/>
              </a:ln>
              <a:effectLst/>
            </c:spPr>
            <c:extLst>
              <c:ext xmlns:c16="http://schemas.microsoft.com/office/drawing/2014/chart" uri="{C3380CC4-5D6E-409C-BE32-E72D297353CC}">
                <c16:uniqueId val="{00000005-C123-49D4-A20E-8C01FCC75750}"/>
              </c:ext>
            </c:extLst>
          </c:dPt>
          <c:dPt>
            <c:idx val="3"/>
            <c:bubble3D val="0"/>
            <c:spPr>
              <a:noFill/>
              <a:ln w="19050">
                <a:noFill/>
              </a:ln>
              <a:effectLst/>
            </c:spPr>
            <c:extLst>
              <c:ext xmlns:c16="http://schemas.microsoft.com/office/drawing/2014/chart" uri="{C3380CC4-5D6E-409C-BE32-E72D297353CC}">
                <c16:uniqueId val="{00000007-C123-49D4-A20E-8C01FCC757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numLit>
              <c:formatCode>General</c:formatCode>
              <c:ptCount val="4"/>
            </c:numLit>
          </c:cat>
          <c:val>
            <c:numLit>
              <c:formatCode>General</c:formatCode>
              <c:ptCount val="4"/>
              <c:pt idx="0">
                <c:v>33</c:v>
              </c:pt>
              <c:pt idx="1">
                <c:v>33</c:v>
              </c:pt>
              <c:pt idx="2">
                <c:v>33</c:v>
              </c:pt>
              <c:pt idx="3">
                <c:v>99</c:v>
              </c:pt>
            </c:numLit>
          </c:val>
          <c:extLst>
            <c:ext xmlns:c16="http://schemas.microsoft.com/office/drawing/2014/chart" uri="{C3380CC4-5D6E-409C-BE32-E72D297353CC}">
              <c16:uniqueId val="{00000008-418E-4B08-A9BB-55192F8204E6}"/>
            </c:ext>
          </c:extLst>
        </c:ser>
        <c:dLbls>
          <c:showLegendKey val="0"/>
          <c:showVal val="0"/>
          <c:showCatName val="0"/>
          <c:showSerName val="0"/>
          <c:showPercent val="0"/>
          <c:showBubbleSize val="0"/>
          <c:showLeaderLines val="1"/>
        </c:dLbls>
        <c:firstSliceAng val="270"/>
        <c:holeSize val="54"/>
      </c:doughnutChart>
      <c:pieChart>
        <c:varyColors val="1"/>
        <c:ser>
          <c:idx val="1"/>
          <c:order val="0"/>
          <c:explosion val="24"/>
          <c:dPt>
            <c:idx val="0"/>
            <c:bubble3D val="0"/>
            <c:spPr>
              <a:noFill/>
              <a:ln w="19050">
                <a:noFill/>
              </a:ln>
              <a:effectLst/>
            </c:spPr>
            <c:extLst>
              <c:ext xmlns:c16="http://schemas.microsoft.com/office/drawing/2014/chart" uri="{C3380CC4-5D6E-409C-BE32-E72D297353CC}">
                <c16:uniqueId val="{00000009-C123-49D4-A20E-8C01FCC75750}"/>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B-C123-49D4-A20E-8C01FCC75750}"/>
              </c:ext>
            </c:extLst>
          </c:dPt>
          <c:dPt>
            <c:idx val="2"/>
            <c:bubble3D val="0"/>
            <c:spPr>
              <a:noFill/>
              <a:ln w="19050">
                <a:noFill/>
              </a:ln>
              <a:effectLst/>
            </c:spPr>
            <c:extLst>
              <c:ext xmlns:c16="http://schemas.microsoft.com/office/drawing/2014/chart" uri="{C3380CC4-5D6E-409C-BE32-E72D297353CC}">
                <c16:uniqueId val="{0000000D-C123-49D4-A20E-8C01FCC75750}"/>
              </c:ext>
            </c:extLst>
          </c:dPt>
          <c:val>
            <c:numRef>
              <c:f>Alertas!$R$39:$R$41</c:f>
              <c:numCache>
                <c:formatCode>General</c:formatCode>
                <c:ptCount val="3"/>
                <c:pt idx="0" formatCode="0.00">
                  <c:v>21.999999999999996</c:v>
                </c:pt>
                <c:pt idx="1">
                  <c:v>1</c:v>
                </c:pt>
                <c:pt idx="2">
                  <c:v>100</c:v>
                </c:pt>
              </c:numCache>
            </c:numRef>
          </c:val>
          <c:extLst>
            <c:ext xmlns:c16="http://schemas.microsoft.com/office/drawing/2014/chart" uri="{C3380CC4-5D6E-409C-BE32-E72D297353CC}">
              <c16:uniqueId val="{0000000F-418E-4B08-A9BB-55192F8204E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F$2" fmlaRange="$M$1:$M$33" sel="18" val="15"/>
</file>

<file path=xl/ctrlProps/ctrlProp2.xml><?xml version="1.0" encoding="utf-8"?>
<formControlPr xmlns="http://schemas.microsoft.com/office/spreadsheetml/2009/9/main" objectType="Drop" dropLines="5" dropStyle="combo" dx="22" fmlaLink="$F$3" fmlaRange="$V$2:$V$8" sel="1" val="0"/>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1</xdr:row>
          <xdr:rowOff>60960</xdr:rowOff>
        </xdr:from>
        <xdr:to>
          <xdr:col>2</xdr:col>
          <xdr:colOff>1325880</xdr:colOff>
          <xdr:row>1</xdr:row>
          <xdr:rowOff>289560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xdr:row>
          <xdr:rowOff>60960</xdr:rowOff>
        </xdr:from>
        <xdr:to>
          <xdr:col>2</xdr:col>
          <xdr:colOff>1325880</xdr:colOff>
          <xdr:row>2</xdr:row>
          <xdr:rowOff>289560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xdr:row>
          <xdr:rowOff>60960</xdr:rowOff>
        </xdr:from>
        <xdr:to>
          <xdr:col>3</xdr:col>
          <xdr:colOff>1790700</xdr:colOff>
          <xdr:row>1</xdr:row>
          <xdr:rowOff>327660</xdr:rowOff>
        </xdr:to>
        <xdr:sp macro="" textlink="">
          <xdr:nvSpPr>
            <xdr:cNvPr id="10246" name="Button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L" sz="1200" b="0" i="0" u="none" strike="noStrike" baseline="0">
                  <a:solidFill>
                    <a:srgbClr val="000000"/>
                  </a:solidFill>
                  <a:latin typeface="Calibri"/>
                </a:rPr>
                <a:t>Ver Observatorio</a:t>
              </a:r>
            </a:p>
          </xdr:txBody>
        </xdr:sp>
        <xdr:clientData fPrintsWithSheet="0"/>
      </xdr:twoCellAnchor>
    </mc:Choice>
    <mc:Fallback/>
  </mc:AlternateContent>
  <xdr:twoCellAnchor editAs="oneCell">
    <xdr:from>
      <xdr:col>6</xdr:col>
      <xdr:colOff>600075</xdr:colOff>
      <xdr:row>0</xdr:row>
      <xdr:rowOff>171450</xdr:rowOff>
    </xdr:from>
    <xdr:to>
      <xdr:col>10</xdr:col>
      <xdr:colOff>187833</xdr:colOff>
      <xdr:row>3</xdr:row>
      <xdr:rowOff>109728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858000" y="171450"/>
          <a:ext cx="2273808" cy="871728"/>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83820</xdr:colOff>
          <xdr:row>4</xdr:row>
          <xdr:rowOff>228600</xdr:rowOff>
        </xdr:from>
        <xdr:to>
          <xdr:col>10</xdr:col>
          <xdr:colOff>99060</xdr:colOff>
          <xdr:row>6</xdr:row>
          <xdr:rowOff>160020</xdr:rowOff>
        </xdr:to>
        <xdr:sp macro="" textlink="">
          <xdr:nvSpPr>
            <xdr:cNvPr id="10247" name="Button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L" sz="1200" b="0" i="0" u="none" strike="noStrike" baseline="0">
                  <a:solidFill>
                    <a:srgbClr val="000000"/>
                  </a:solidFill>
                  <a:latin typeface="Calibri"/>
                </a:rPr>
                <a:t>Iniciar llenado de criterios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358140</xdr:colOff>
      <xdr:row>2</xdr:row>
      <xdr:rowOff>0</xdr:rowOff>
    </xdr:from>
    <xdr:to>
      <xdr:col>7</xdr:col>
      <xdr:colOff>327660</xdr:colOff>
      <xdr:row>20</xdr:row>
      <xdr:rowOff>91440</xdr:rowOff>
    </xdr:to>
    <xdr:graphicFrame macro="">
      <xdr:nvGraphicFramePr>
        <xdr:cNvPr id="3" name="Gráfico 1">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323850</xdr:colOff>
      <xdr:row>21</xdr:row>
      <xdr:rowOff>171450</xdr:rowOff>
    </xdr:from>
    <xdr:to>
      <xdr:col>7</xdr:col>
      <xdr:colOff>304800</xdr:colOff>
      <xdr:row>39</xdr:row>
      <xdr:rowOff>15240</xdr:rowOff>
    </xdr:to>
    <xdr:graphicFrame macro="">
      <xdr:nvGraphicFramePr>
        <xdr:cNvPr id="4" name="Gráfico 2">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281940</xdr:colOff>
      <xdr:row>41</xdr:row>
      <xdr:rowOff>38100</xdr:rowOff>
    </xdr:from>
    <xdr:to>
      <xdr:col>7</xdr:col>
      <xdr:colOff>262890</xdr:colOff>
      <xdr:row>58</xdr:row>
      <xdr:rowOff>80010</xdr:rowOff>
    </xdr:to>
    <xdr:graphicFrame macro="">
      <xdr:nvGraphicFramePr>
        <xdr:cNvPr id="6" name="Gráfico 2">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205740</xdr:colOff>
      <xdr:row>62</xdr:row>
      <xdr:rowOff>0</xdr:rowOff>
    </xdr:from>
    <xdr:to>
      <xdr:col>7</xdr:col>
      <xdr:colOff>186690</xdr:colOff>
      <xdr:row>79</xdr:row>
      <xdr:rowOff>41910</xdr:rowOff>
    </xdr:to>
    <xdr:graphicFrame macro="">
      <xdr:nvGraphicFramePr>
        <xdr:cNvPr id="7" name="Gráfico 2">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236219</xdr:colOff>
      <xdr:row>81</xdr:row>
      <xdr:rowOff>7620</xdr:rowOff>
    </xdr:from>
    <xdr:to>
      <xdr:col>7</xdr:col>
      <xdr:colOff>276224</xdr:colOff>
      <xdr:row>99</xdr:row>
      <xdr:rowOff>57150</xdr:rowOff>
    </xdr:to>
    <xdr:graphicFrame macro="">
      <xdr:nvGraphicFramePr>
        <xdr:cNvPr id="8" name="Gráfico 2">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251460</xdr:colOff>
      <xdr:row>101</xdr:row>
      <xdr:rowOff>0</xdr:rowOff>
    </xdr:from>
    <xdr:to>
      <xdr:col>7</xdr:col>
      <xdr:colOff>232410</xdr:colOff>
      <xdr:row>118</xdr:row>
      <xdr:rowOff>41910</xdr:rowOff>
    </xdr:to>
    <xdr:graphicFrame macro="">
      <xdr:nvGraphicFramePr>
        <xdr:cNvPr id="9" name="Gráfico 2">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828675</xdr:colOff>
      <xdr:row>1</xdr:row>
      <xdr:rowOff>190500</xdr:rowOff>
    </xdr:from>
    <xdr:to>
      <xdr:col>15</xdr:col>
      <xdr:colOff>676275</xdr:colOff>
      <xdr:row>21</xdr:row>
      <xdr:rowOff>28575</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1</xdr:row>
      <xdr:rowOff>133350</xdr:rowOff>
    </xdr:from>
    <xdr:to>
      <xdr:col>11</xdr:col>
      <xdr:colOff>138750</xdr:colOff>
      <xdr:row>5</xdr:row>
      <xdr:rowOff>502650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5</xdr:row>
      <xdr:rowOff>57150</xdr:rowOff>
    </xdr:from>
    <xdr:to>
      <xdr:col>11</xdr:col>
      <xdr:colOff>157800</xdr:colOff>
      <xdr:row>9</xdr:row>
      <xdr:rowOff>197850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152400</xdr:colOff>
      <xdr:row>8</xdr:row>
      <xdr:rowOff>228600</xdr:rowOff>
    </xdr:from>
    <xdr:to>
      <xdr:col>11</xdr:col>
      <xdr:colOff>157800</xdr:colOff>
      <xdr:row>12</xdr:row>
      <xdr:rowOff>369300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152400</xdr:colOff>
      <xdr:row>12</xdr:row>
      <xdr:rowOff>66675</xdr:rowOff>
    </xdr:from>
    <xdr:to>
      <xdr:col>11</xdr:col>
      <xdr:colOff>157800</xdr:colOff>
      <xdr:row>16</xdr:row>
      <xdr:rowOff>293100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15</xdr:row>
      <xdr:rowOff>200025</xdr:rowOff>
    </xdr:from>
    <xdr:to>
      <xdr:col>11</xdr:col>
      <xdr:colOff>157800</xdr:colOff>
      <xdr:row>21</xdr:row>
      <xdr:rowOff>140700</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152400</xdr:colOff>
      <xdr:row>19</xdr:row>
      <xdr:rowOff>266700</xdr:rowOff>
    </xdr:from>
    <xdr:to>
      <xdr:col>11</xdr:col>
      <xdr:colOff>157800</xdr:colOff>
      <xdr:row>30</xdr:row>
      <xdr:rowOff>7350</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152400</xdr:colOff>
      <xdr:row>26</xdr:row>
      <xdr:rowOff>9525</xdr:rowOff>
    </xdr:from>
    <xdr:to>
      <xdr:col>11</xdr:col>
      <xdr:colOff>157800</xdr:colOff>
      <xdr:row>36</xdr:row>
      <xdr:rowOff>150225</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arlos Francisco Sandoval Escudero" id="{CC510CCC-777C-49A9-A3FD-40C66A5F5667}" userId="S::carlos.sandoval@un.org::27d47d18-b7c9-43d7-b583-5bfe353aa2d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06" dT="2019-07-25T20:45:40.04" personId="{CC510CCC-777C-49A9-A3FD-40C66A5F5667}" id="{89D3F19D-9F5C-4FD0-844A-9A9AA4A66C6C}">
    <text>falta</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observatorioplanificacion.cepal.org/es/paises/ecuador" TargetMode="External"/><Relationship Id="rId18" Type="http://schemas.openxmlformats.org/officeDocument/2006/relationships/hyperlink" Target="https://observatorioplanificacion.cepal.org/es/paises/honduras" TargetMode="External"/><Relationship Id="rId26" Type="http://schemas.openxmlformats.org/officeDocument/2006/relationships/hyperlink" Target="https://observatorioplanificacion.cepal.org/es/paises/uruguay" TargetMode="External"/><Relationship Id="rId39" Type="http://schemas.openxmlformats.org/officeDocument/2006/relationships/ctrlProp" Target="../ctrlProps/ctrlProp3.xml"/><Relationship Id="rId21" Type="http://schemas.openxmlformats.org/officeDocument/2006/relationships/hyperlink" Target="https://observatorioplanificacion.cepal.org/es/paises/nicaragua" TargetMode="External"/><Relationship Id="rId34" Type="http://schemas.openxmlformats.org/officeDocument/2006/relationships/printerSettings" Target="../printerSettings/printerSettings1.bin"/><Relationship Id="rId7" Type="http://schemas.openxmlformats.org/officeDocument/2006/relationships/hyperlink" Target="https://observatorioplanificacion.cepal.org/es/paises/antigua-y-barbuda" TargetMode="External"/><Relationship Id="rId12" Type="http://schemas.openxmlformats.org/officeDocument/2006/relationships/hyperlink" Target="https://observatorioplanificacion.cepal.org/es/paises/dominica" TargetMode="External"/><Relationship Id="rId17" Type="http://schemas.openxmlformats.org/officeDocument/2006/relationships/hyperlink" Target="https://observatorioplanificacion.cepal.org/es/paises/haiti" TargetMode="External"/><Relationship Id="rId25" Type="http://schemas.openxmlformats.org/officeDocument/2006/relationships/hyperlink" Target="https://observatorioplanificacion.cepal.org/es/paises/suriname" TargetMode="External"/><Relationship Id="rId33" Type="http://schemas.openxmlformats.org/officeDocument/2006/relationships/hyperlink" Target="https://observatorioplanificacion.cepal.org/es/paises/el-salvador" TargetMode="External"/><Relationship Id="rId38" Type="http://schemas.openxmlformats.org/officeDocument/2006/relationships/ctrlProp" Target="../ctrlProps/ctrlProp2.xml"/><Relationship Id="rId2" Type="http://schemas.openxmlformats.org/officeDocument/2006/relationships/hyperlink" Target="https://observatorioplanificacion.cepal.org/es/paises/bolivia" TargetMode="External"/><Relationship Id="rId16" Type="http://schemas.openxmlformats.org/officeDocument/2006/relationships/hyperlink" Target="https://observatorioplanificacion.cepal.org/es/paises/guyana" TargetMode="External"/><Relationship Id="rId20" Type="http://schemas.openxmlformats.org/officeDocument/2006/relationships/hyperlink" Target="https://observatorioplanificacion.cepal.org/es/paises/mexico" TargetMode="External"/><Relationship Id="rId29" Type="http://schemas.openxmlformats.org/officeDocument/2006/relationships/hyperlink" Target="https://observatorioplanificacion.cepal.org/es/paises/san-vicente-y-las-granadinas" TargetMode="External"/><Relationship Id="rId1" Type="http://schemas.openxmlformats.org/officeDocument/2006/relationships/hyperlink" Target="https://observatorioplanificacion.cepal.org/es/paises/argentina" TargetMode="External"/><Relationship Id="rId6" Type="http://schemas.openxmlformats.org/officeDocument/2006/relationships/hyperlink" Target="https://observatorioplanificacion.cepal.org/es/paises/belice" TargetMode="External"/><Relationship Id="rId11" Type="http://schemas.openxmlformats.org/officeDocument/2006/relationships/hyperlink" Target="https://observatorioplanificacion.cepal.org/es/paises/cuba" TargetMode="External"/><Relationship Id="rId24" Type="http://schemas.openxmlformats.org/officeDocument/2006/relationships/hyperlink" Target="https://observatorioplanificacion.cepal.org/es/paises/paru" TargetMode="External"/><Relationship Id="rId32" Type="http://schemas.openxmlformats.org/officeDocument/2006/relationships/hyperlink" Target="https://observatorioplanificacion.cepal.org/es/paises/santa-lucia" TargetMode="External"/><Relationship Id="rId37" Type="http://schemas.openxmlformats.org/officeDocument/2006/relationships/ctrlProp" Target="../ctrlProps/ctrlProp1.xml"/><Relationship Id="rId40" Type="http://schemas.openxmlformats.org/officeDocument/2006/relationships/ctrlProp" Target="../ctrlProps/ctrlProp4.xml"/><Relationship Id="rId5" Type="http://schemas.openxmlformats.org/officeDocument/2006/relationships/hyperlink" Target="https://observatorioplanificacion.cepal.org/es/paises/colombia" TargetMode="External"/><Relationship Id="rId15" Type="http://schemas.openxmlformats.org/officeDocument/2006/relationships/hyperlink" Target="https://observatorioplanificacion.cepal.org/es/paises/guatemala" TargetMode="External"/><Relationship Id="rId23" Type="http://schemas.openxmlformats.org/officeDocument/2006/relationships/hyperlink" Target="https://observatorioplanificacion.cepal.org/es/paises/paraguay" TargetMode="External"/><Relationship Id="rId28" Type="http://schemas.openxmlformats.org/officeDocument/2006/relationships/hyperlink" Target="https://observatorioplanificacion.cepal.org/es/paises/republica-dominicana" TargetMode="External"/><Relationship Id="rId36" Type="http://schemas.openxmlformats.org/officeDocument/2006/relationships/vmlDrawing" Target="../drawings/vmlDrawing1.vml"/><Relationship Id="rId10" Type="http://schemas.openxmlformats.org/officeDocument/2006/relationships/hyperlink" Target="https://observatorioplanificacion.cepal.org/es/paises/costa-rica" TargetMode="External"/><Relationship Id="rId19" Type="http://schemas.openxmlformats.org/officeDocument/2006/relationships/hyperlink" Target="https://observatorioplanificacion.cepal.org/es/paises/jamaica" TargetMode="External"/><Relationship Id="rId31" Type="http://schemas.openxmlformats.org/officeDocument/2006/relationships/hyperlink" Target="https://observatorioplanificacion.cepal.org/es/paises/trinidad-y-tobago" TargetMode="External"/><Relationship Id="rId4" Type="http://schemas.openxmlformats.org/officeDocument/2006/relationships/hyperlink" Target="https://observatorioplanificacion.cepal.org/es/paises/chile" TargetMode="External"/><Relationship Id="rId9" Type="http://schemas.openxmlformats.org/officeDocument/2006/relationships/hyperlink" Target="https://observatorioplanificacion.cepal.org/es/paises/barbados" TargetMode="External"/><Relationship Id="rId14" Type="http://schemas.openxmlformats.org/officeDocument/2006/relationships/hyperlink" Target="https://observatorioplanificacion.cepal.org/es/paises/granada" TargetMode="External"/><Relationship Id="rId22" Type="http://schemas.openxmlformats.org/officeDocument/2006/relationships/hyperlink" Target="https://observatorioplanificacion.cepal.org/es/paises/panama" TargetMode="External"/><Relationship Id="rId27" Type="http://schemas.openxmlformats.org/officeDocument/2006/relationships/hyperlink" Target="https://observatorioplanificacion.cepal.org/es/paises/venezuela" TargetMode="External"/><Relationship Id="rId30" Type="http://schemas.openxmlformats.org/officeDocument/2006/relationships/hyperlink" Target="https://observatorioplanificacion.cepal.org/es/paises/san-cristobal-y-nieves" TargetMode="External"/><Relationship Id="rId35" Type="http://schemas.openxmlformats.org/officeDocument/2006/relationships/drawing" Target="../drawings/drawing1.xml"/><Relationship Id="rId8" Type="http://schemas.openxmlformats.org/officeDocument/2006/relationships/hyperlink" Target="https://observatorioplanificacion.cepal.org/es/paises/bahamas" TargetMode="External"/><Relationship Id="rId3" Type="http://schemas.openxmlformats.org/officeDocument/2006/relationships/hyperlink" Target="https://observatorioplanificacion.cepal.org/es/paises/brasi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B649-97DF-4EF4-8242-16F506E02ED3}">
  <sheetPr codeName="Sheet7"/>
  <dimension ref="B1:V33"/>
  <sheetViews>
    <sheetView workbookViewId="0"/>
  </sheetViews>
  <sheetFormatPr defaultRowHeight="15.6" x14ac:dyDescent="0.3"/>
  <cols>
    <col min="1" max="1" width="5.3984375" customWidth="1"/>
    <col min="2" max="2" width="18.69921875" customWidth="1"/>
    <col min="3" max="3" width="19.69921875" customWidth="1"/>
    <col min="4" max="4" width="23.69921875" customWidth="1"/>
    <col min="5" max="5" width="6.69921875" customWidth="1"/>
    <col min="6" max="6" width="7.69921875" customWidth="1"/>
    <col min="7" max="7" width="8.19921875" customWidth="1"/>
    <col min="12" max="12" width="9" style="8"/>
    <col min="13" max="13" width="25.69921875" style="8" customWidth="1"/>
    <col min="14" max="14" width="70.09765625" style="8" hidden="1" customWidth="1"/>
    <col min="15" max="18" width="9" style="8"/>
    <col min="22" max="22" width="0" hidden="1" customWidth="1"/>
  </cols>
  <sheetData>
    <row r="1" spans="2:22" ht="19.5" customHeight="1" x14ac:dyDescent="0.3">
      <c r="B1" s="120" t="s">
        <v>549</v>
      </c>
      <c r="M1" s="8" t="s">
        <v>485</v>
      </c>
      <c r="N1" s="119" t="s">
        <v>530</v>
      </c>
    </row>
    <row r="2" spans="2:22" ht="27.75" customHeight="1" x14ac:dyDescent="0.3">
      <c r="B2" s="3" t="s">
        <v>477</v>
      </c>
      <c r="F2" s="8">
        <v>18</v>
      </c>
      <c r="G2" s="8"/>
      <c r="H2" s="100"/>
      <c r="M2" s="8" t="s">
        <v>473</v>
      </c>
      <c r="N2" s="119" t="s">
        <v>508</v>
      </c>
      <c r="V2" t="s">
        <v>541</v>
      </c>
    </row>
    <row r="3" spans="2:22" ht="26.25" customHeight="1" x14ac:dyDescent="0.3">
      <c r="B3" s="3" t="s">
        <v>476</v>
      </c>
      <c r="F3" s="8">
        <v>1</v>
      </c>
      <c r="G3" s="8"/>
      <c r="M3" s="8" t="s">
        <v>486</v>
      </c>
      <c r="N3" s="119" t="s">
        <v>509</v>
      </c>
      <c r="V3" t="s">
        <v>542</v>
      </c>
    </row>
    <row r="4" spans="2:22" ht="23.25" customHeight="1" x14ac:dyDescent="0.3">
      <c r="B4" s="3" t="s">
        <v>475</v>
      </c>
      <c r="M4" s="8" t="s">
        <v>481</v>
      </c>
      <c r="N4" s="119" t="s">
        <v>510</v>
      </c>
      <c r="V4" t="s">
        <v>543</v>
      </c>
    </row>
    <row r="5" spans="2:22" ht="24.75" customHeight="1" x14ac:dyDescent="0.3">
      <c r="B5" s="3" t="s">
        <v>548</v>
      </c>
      <c r="M5" s="8" t="s">
        <v>487</v>
      </c>
      <c r="N5" s="119" t="s">
        <v>511</v>
      </c>
      <c r="V5" t="s">
        <v>544</v>
      </c>
    </row>
    <row r="6" spans="2:22" x14ac:dyDescent="0.3">
      <c r="M6" s="8" t="s">
        <v>482</v>
      </c>
      <c r="N6" s="119" t="s">
        <v>512</v>
      </c>
      <c r="V6" t="s">
        <v>545</v>
      </c>
    </row>
    <row r="7" spans="2:22" x14ac:dyDescent="0.3">
      <c r="M7" s="8" t="s">
        <v>483</v>
      </c>
      <c r="N7" s="119" t="s">
        <v>513</v>
      </c>
      <c r="V7" t="s">
        <v>546</v>
      </c>
    </row>
    <row r="8" spans="2:22" x14ac:dyDescent="0.3">
      <c r="M8" s="8" t="s">
        <v>474</v>
      </c>
      <c r="N8" s="119" t="s">
        <v>514</v>
      </c>
      <c r="V8" t="s">
        <v>547</v>
      </c>
    </row>
    <row r="9" spans="2:22" x14ac:dyDescent="0.3">
      <c r="M9" s="8" t="s">
        <v>479</v>
      </c>
      <c r="N9" s="119" t="s">
        <v>515</v>
      </c>
    </row>
    <row r="10" spans="2:22" x14ac:dyDescent="0.3">
      <c r="M10" s="8" t="s">
        <v>488</v>
      </c>
      <c r="N10" s="119" t="s">
        <v>531</v>
      </c>
    </row>
    <row r="11" spans="2:22" x14ac:dyDescent="0.3">
      <c r="M11" s="8" t="s">
        <v>489</v>
      </c>
      <c r="N11" s="119" t="s">
        <v>516</v>
      </c>
    </row>
    <row r="12" spans="2:22" x14ac:dyDescent="0.3">
      <c r="M12" s="8" t="s">
        <v>490</v>
      </c>
      <c r="N12" s="119" t="s">
        <v>517</v>
      </c>
    </row>
    <row r="13" spans="2:22" x14ac:dyDescent="0.3">
      <c r="M13" s="8" t="s">
        <v>491</v>
      </c>
      <c r="N13" s="119" t="s">
        <v>518</v>
      </c>
    </row>
    <row r="14" spans="2:22" x14ac:dyDescent="0.3">
      <c r="M14" s="8" t="s">
        <v>492</v>
      </c>
      <c r="N14" s="119" t="s">
        <v>532</v>
      </c>
    </row>
    <row r="15" spans="2:22" x14ac:dyDescent="0.3">
      <c r="M15" s="8" t="s">
        <v>493</v>
      </c>
      <c r="N15" s="119" t="s">
        <v>519</v>
      </c>
    </row>
    <row r="16" spans="2:22" x14ac:dyDescent="0.3">
      <c r="M16" s="8" t="s">
        <v>494</v>
      </c>
      <c r="N16" s="119" t="s">
        <v>520</v>
      </c>
    </row>
    <row r="17" spans="13:14" x14ac:dyDescent="0.3">
      <c r="M17" s="8" t="s">
        <v>495</v>
      </c>
      <c r="N17" s="119" t="s">
        <v>521</v>
      </c>
    </row>
    <row r="18" spans="13:14" x14ac:dyDescent="0.3">
      <c r="M18" s="8" t="s">
        <v>496</v>
      </c>
      <c r="N18" s="119" t="s">
        <v>522</v>
      </c>
    </row>
    <row r="19" spans="13:14" x14ac:dyDescent="0.3">
      <c r="M19" s="8" t="s">
        <v>497</v>
      </c>
      <c r="N19" s="119" t="s">
        <v>523</v>
      </c>
    </row>
    <row r="20" spans="13:14" x14ac:dyDescent="0.3">
      <c r="M20" s="8" t="s">
        <v>498</v>
      </c>
      <c r="N20" s="119" t="s">
        <v>524</v>
      </c>
    </row>
    <row r="21" spans="13:14" x14ac:dyDescent="0.3">
      <c r="M21" s="8" t="s">
        <v>499</v>
      </c>
      <c r="N21" s="119" t="s">
        <v>535</v>
      </c>
    </row>
    <row r="22" spans="13:14" x14ac:dyDescent="0.3">
      <c r="M22" s="8" t="s">
        <v>500</v>
      </c>
      <c r="N22" s="119" t="s">
        <v>525</v>
      </c>
    </row>
    <row r="23" spans="13:14" x14ac:dyDescent="0.3">
      <c r="M23" s="8" t="s">
        <v>478</v>
      </c>
      <c r="N23" s="119" t="s">
        <v>536</v>
      </c>
    </row>
    <row r="24" spans="13:14" x14ac:dyDescent="0.3">
      <c r="M24" s="8" t="s">
        <v>438</v>
      </c>
      <c r="N24" s="119" t="s">
        <v>526</v>
      </c>
    </row>
    <row r="25" spans="13:14" x14ac:dyDescent="0.3">
      <c r="M25" s="8" t="s">
        <v>480</v>
      </c>
      <c r="N25" s="119" t="s">
        <v>537</v>
      </c>
    </row>
    <row r="26" spans="13:14" x14ac:dyDescent="0.3">
      <c r="M26" s="8" t="s">
        <v>501</v>
      </c>
      <c r="N26" s="119" t="s">
        <v>538</v>
      </c>
    </row>
    <row r="27" spans="13:14" x14ac:dyDescent="0.3">
      <c r="M27" s="8" t="s">
        <v>502</v>
      </c>
      <c r="N27" s="119" t="s">
        <v>539</v>
      </c>
    </row>
    <row r="28" spans="13:14" x14ac:dyDescent="0.3">
      <c r="M28" s="8" t="s">
        <v>503</v>
      </c>
      <c r="N28" s="119" t="s">
        <v>533</v>
      </c>
    </row>
    <row r="29" spans="13:14" x14ac:dyDescent="0.3">
      <c r="M29" s="8" t="s">
        <v>504</v>
      </c>
      <c r="N29" s="119" t="s">
        <v>540</v>
      </c>
    </row>
    <row r="30" spans="13:14" x14ac:dyDescent="0.3">
      <c r="M30" s="8" t="s">
        <v>505</v>
      </c>
      <c r="N30" s="119" t="s">
        <v>527</v>
      </c>
    </row>
    <row r="31" spans="13:14" x14ac:dyDescent="0.3">
      <c r="M31" s="8" t="s">
        <v>506</v>
      </c>
      <c r="N31" s="119" t="s">
        <v>534</v>
      </c>
    </row>
    <row r="32" spans="13:14" x14ac:dyDescent="0.3">
      <c r="M32" s="8" t="s">
        <v>484</v>
      </c>
      <c r="N32" s="119" t="s">
        <v>528</v>
      </c>
    </row>
    <row r="33" spans="13:14" x14ac:dyDescent="0.3">
      <c r="M33" s="8" t="s">
        <v>507</v>
      </c>
      <c r="N33" s="119" t="s">
        <v>529</v>
      </c>
    </row>
  </sheetData>
  <sheetProtection selectLockedCells="1"/>
  <hyperlinks>
    <hyperlink ref="N2" r:id="rId1" xr:uid="{1095CF92-E60A-4DDC-B4FD-193B4CCD94A2}"/>
    <hyperlink ref="N6" r:id="rId2" xr:uid="{F89A7F80-5B53-4FA1-BE6D-E23574D7BEE7}"/>
    <hyperlink ref="N7" r:id="rId3" xr:uid="{9D9D6645-3756-4767-8E80-33BDAC18814E}"/>
    <hyperlink ref="N8" r:id="rId4" xr:uid="{389D8AAE-D005-413B-9836-51E8CE956E59}"/>
    <hyperlink ref="N9" r:id="rId5" xr:uid="{04B93935-0721-406D-918C-4A4C3ACCA6C8}"/>
    <hyperlink ref="N5" r:id="rId6" xr:uid="{4D28ACB9-5CF2-4AF0-AAC7-92D1B5DFC774}"/>
    <hyperlink ref="N1" r:id="rId7" xr:uid="{1CF280DF-E66C-4433-9D79-9268CE26F9AD}"/>
    <hyperlink ref="N3" r:id="rId8" xr:uid="{ECDD7DB4-25E5-4721-9BB7-713F828451D7}"/>
    <hyperlink ref="N4" r:id="rId9" xr:uid="{E0BB0625-EA74-4BD4-85F8-886DCEAC8D59}"/>
    <hyperlink ref="N10" r:id="rId10" xr:uid="{7C98A7C5-303F-4D6F-B4D5-A001841604B8}"/>
    <hyperlink ref="N11" r:id="rId11" xr:uid="{733E95E1-2EA5-4BC0-9417-53FE8E22F2BF}"/>
    <hyperlink ref="N12" r:id="rId12" xr:uid="{8FFCE6A3-48F9-48C1-B6DB-FDD96E7DD417}"/>
    <hyperlink ref="N13" r:id="rId13" xr:uid="{B378740D-C910-4C31-A543-7179650AF0A5}"/>
    <hyperlink ref="N15" r:id="rId14" xr:uid="{ABDC6EBF-6D3A-4776-962A-F4F167136055}"/>
    <hyperlink ref="N16" r:id="rId15" xr:uid="{61C4F314-BB9A-4D88-AA5D-38C20463E459}"/>
    <hyperlink ref="N17" r:id="rId16" xr:uid="{0B8E3E5A-9BEB-4B60-84D2-0316773CA266}"/>
    <hyperlink ref="N18" r:id="rId17" xr:uid="{0EADEE2F-58C1-42E6-835D-9AFD4672D55D}"/>
    <hyperlink ref="N19" r:id="rId18" xr:uid="{FF4E43DE-EB30-460C-9390-643B1D3781BF}"/>
    <hyperlink ref="N20" r:id="rId19" xr:uid="{B7590AEC-43CF-465F-8F6E-0E533787EA83}"/>
    <hyperlink ref="N21" r:id="rId20" xr:uid="{CF81C04C-2E7F-41DA-96F7-5336C455E51F}"/>
    <hyperlink ref="N22" r:id="rId21" xr:uid="{3032906F-4E8E-429B-9807-D37A27FC9542}"/>
    <hyperlink ref="N23" r:id="rId22" xr:uid="{58C187C4-6A98-4B08-91FF-8DC88C2D09F6}"/>
    <hyperlink ref="N24" r:id="rId23" xr:uid="{62D0D2D0-EED7-4193-9ACC-4320E644FF8A}"/>
    <hyperlink ref="N25" r:id="rId24" xr:uid="{37A38616-68F1-49B3-9C91-670012B310DA}"/>
    <hyperlink ref="N30" r:id="rId25" xr:uid="{81D76736-815E-4337-B5EC-4BFC3BA22D81}"/>
    <hyperlink ref="N32" r:id="rId26" xr:uid="{208CC5A0-29B5-46D3-91CB-2B095D6EBC96}"/>
    <hyperlink ref="N33" r:id="rId27" xr:uid="{9C91948A-2C7E-4D28-BDD2-556BF6F7E171}"/>
    <hyperlink ref="N26" r:id="rId28" xr:uid="{5CFCE232-48FC-4D64-AF28-DE7F626B4772}"/>
    <hyperlink ref="N28" r:id="rId29" xr:uid="{0366B327-E9B3-46A1-AE9C-D64E0AE81263}"/>
    <hyperlink ref="N27" r:id="rId30" xr:uid="{65C31131-F5ED-4F23-8945-B8DCA21A6023}"/>
    <hyperlink ref="N31" r:id="rId31" xr:uid="{3E9A2265-6915-426F-BBC0-B01F8F683149}"/>
    <hyperlink ref="N29" r:id="rId32" xr:uid="{6EB8CC5A-B131-4861-B374-19087B120577}"/>
    <hyperlink ref="N14" r:id="rId33" xr:uid="{83E54147-EDF4-48A8-958B-9A51115DA929}"/>
  </hyperlinks>
  <pageMargins left="0.7" right="0.7" top="0.75" bottom="0.75" header="0.3" footer="0.3"/>
  <pageSetup orientation="portrait" r:id="rId34"/>
  <drawing r:id="rId35"/>
  <legacyDrawing r:id="rId36"/>
  <mc:AlternateContent xmlns:mc="http://schemas.openxmlformats.org/markup-compatibility/2006">
    <mc:Choice Requires="x14">
      <controls>
        <mc:AlternateContent xmlns:mc="http://schemas.openxmlformats.org/markup-compatibility/2006">
          <mc:Choice Requires="x14">
            <control shapeId="10241" r:id="rId37" name="Drop Down 1">
              <controlPr defaultSize="0" autoLine="0" autoPict="0">
                <anchor moveWithCells="1">
                  <from>
                    <xdr:col>2</xdr:col>
                    <xdr:colOff>45720</xdr:colOff>
                    <xdr:row>1</xdr:row>
                    <xdr:rowOff>60960</xdr:rowOff>
                  </from>
                  <to>
                    <xdr:col>2</xdr:col>
                    <xdr:colOff>1325880</xdr:colOff>
                    <xdr:row>1</xdr:row>
                    <xdr:rowOff>289560</xdr:rowOff>
                  </to>
                </anchor>
              </controlPr>
            </control>
          </mc:Choice>
        </mc:AlternateContent>
        <mc:AlternateContent xmlns:mc="http://schemas.openxmlformats.org/markup-compatibility/2006">
          <mc:Choice Requires="x14">
            <control shapeId="10245" r:id="rId38" name="Drop Down 5">
              <controlPr defaultSize="0" autoLine="0" autoPict="0">
                <anchor moveWithCells="1">
                  <from>
                    <xdr:col>2</xdr:col>
                    <xdr:colOff>45720</xdr:colOff>
                    <xdr:row>2</xdr:row>
                    <xdr:rowOff>60960</xdr:rowOff>
                  </from>
                  <to>
                    <xdr:col>2</xdr:col>
                    <xdr:colOff>1325880</xdr:colOff>
                    <xdr:row>2</xdr:row>
                    <xdr:rowOff>289560</xdr:rowOff>
                  </to>
                </anchor>
              </controlPr>
            </control>
          </mc:Choice>
        </mc:AlternateContent>
        <mc:AlternateContent xmlns:mc="http://schemas.openxmlformats.org/markup-compatibility/2006">
          <mc:Choice Requires="x14">
            <control shapeId="10246" r:id="rId39" name="Button 6">
              <controlPr defaultSize="0" print="0" autoFill="0" autoPict="0" macro="[0]!Macro9">
                <anchor moveWithCells="1" sizeWithCells="1">
                  <from>
                    <xdr:col>3</xdr:col>
                    <xdr:colOff>0</xdr:colOff>
                    <xdr:row>1</xdr:row>
                    <xdr:rowOff>60960</xdr:rowOff>
                  </from>
                  <to>
                    <xdr:col>3</xdr:col>
                    <xdr:colOff>1790700</xdr:colOff>
                    <xdr:row>1</xdr:row>
                    <xdr:rowOff>327660</xdr:rowOff>
                  </to>
                </anchor>
              </controlPr>
            </control>
          </mc:Choice>
        </mc:AlternateContent>
        <mc:AlternateContent xmlns:mc="http://schemas.openxmlformats.org/markup-compatibility/2006">
          <mc:Choice Requires="x14">
            <control shapeId="10247" r:id="rId40" name="Button 7">
              <controlPr defaultSize="0" print="0" autoFill="0" autoPict="0" macro="[0]!Button7_Click">
                <anchor moveWithCells="1" sizeWithCells="1">
                  <from>
                    <xdr:col>7</xdr:col>
                    <xdr:colOff>83820</xdr:colOff>
                    <xdr:row>4</xdr:row>
                    <xdr:rowOff>228600</xdr:rowOff>
                  </from>
                  <to>
                    <xdr:col>10</xdr:col>
                    <xdr:colOff>99060</xdr:colOff>
                    <xdr:row>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D615"/>
  <sheetViews>
    <sheetView tabSelected="1" topLeftCell="C1" zoomScaleNormal="100" workbookViewId="0">
      <selection activeCell="R3" sqref="R3"/>
    </sheetView>
  </sheetViews>
  <sheetFormatPr defaultColWidth="8.59765625" defaultRowHeight="20.25" customHeight="1" x14ac:dyDescent="0.3"/>
  <cols>
    <col min="1" max="1" width="3.8984375" style="47" bestFit="1" customWidth="1"/>
    <col min="2" max="2" width="20.09765625" style="39" bestFit="1" customWidth="1"/>
    <col min="3" max="3" width="15.19921875" style="39" customWidth="1"/>
    <col min="4" max="4" width="14.5" style="39" customWidth="1"/>
    <col min="5" max="5" width="19.69921875" style="112" customWidth="1"/>
    <col min="6" max="6" width="97.3984375" style="39" hidden="1" customWidth="1"/>
    <col min="7" max="7" width="5" style="39" hidden="1" customWidth="1"/>
    <col min="8" max="8" width="8.59765625" style="39" hidden="1" customWidth="1"/>
    <col min="9" max="9" width="18.09765625" style="39" hidden="1" customWidth="1"/>
    <col min="10" max="10" width="12.8984375" style="39" hidden="1" customWidth="1"/>
    <col min="11" max="11" width="17.09765625" style="39" hidden="1" customWidth="1"/>
    <col min="12" max="12" width="26.09765625" style="39" hidden="1" customWidth="1"/>
    <col min="13" max="13" width="16.09765625" style="39" hidden="1" customWidth="1"/>
    <col min="14" max="14" width="12.09765625" style="39" hidden="1" customWidth="1"/>
    <col min="15" max="15" width="4.59765625" style="47" hidden="1" customWidth="1"/>
    <col min="16" max="16" width="8.19921875" style="48" hidden="1" customWidth="1"/>
    <col min="17" max="17" width="5.19921875" style="49" customWidth="1"/>
    <col min="18" max="18" width="93" style="111" customWidth="1"/>
    <col min="19" max="19" width="8.3984375" style="97" hidden="1" customWidth="1"/>
    <col min="20" max="20" width="9.09765625" style="105" hidden="1" customWidth="1"/>
    <col min="21" max="22" width="2" style="97" hidden="1" customWidth="1"/>
    <col min="23" max="23" width="4.5" style="103" hidden="1" customWidth="1"/>
    <col min="24" max="24" width="6.8984375" style="103" hidden="1" customWidth="1"/>
    <col min="25" max="25" width="2.796875" style="103" bestFit="1" customWidth="1"/>
    <col min="26" max="26" width="10.59765625" style="50" customWidth="1"/>
    <col min="27" max="27" width="0.69921875" style="123" customWidth="1"/>
    <col min="28" max="28" width="58.19921875" style="50" customWidth="1"/>
    <col min="29" max="29" width="51.19921875" style="50" customWidth="1"/>
    <col min="30" max="30" width="12.69921875" style="94" customWidth="1"/>
    <col min="31" max="31" width="5.69921875" style="73" customWidth="1"/>
    <col min="32" max="33" width="10.59765625" style="95" hidden="1" customWidth="1"/>
    <col min="34" max="35" width="10.5" style="96" hidden="1" customWidth="1"/>
    <col min="36" max="36" width="6.19921875" style="96" hidden="1" customWidth="1"/>
    <col min="37" max="37" width="14.09765625" style="93" hidden="1" customWidth="1"/>
    <col min="38" max="38" width="4.09765625" style="93" hidden="1" customWidth="1"/>
    <col min="39" max="39" width="4.5" style="93" hidden="1" customWidth="1"/>
    <col min="40" max="40" width="8" style="93" hidden="1" customWidth="1"/>
    <col min="41" max="41" width="8.3984375" style="93" hidden="1" customWidth="1"/>
    <col min="42" max="42" width="11.09765625" style="93" hidden="1" customWidth="1"/>
    <col min="43" max="43" width="11.5" style="93" hidden="1" customWidth="1"/>
    <col min="44" max="44" width="9.09765625" style="93" hidden="1" customWidth="1"/>
    <col min="45" max="45" width="7.8984375" style="93" hidden="1" customWidth="1"/>
    <col min="46" max="46" width="5.19921875" style="93" hidden="1" customWidth="1"/>
    <col min="47" max="47" width="12.5" style="93" hidden="1" customWidth="1"/>
    <col min="48" max="50" width="9.09765625" style="93" hidden="1" customWidth="1"/>
    <col min="51" max="51" width="12.5" style="93" hidden="1" customWidth="1"/>
    <col min="52" max="52" width="37.09765625" style="93" hidden="1" customWidth="1"/>
    <col min="53" max="53" width="0" style="72" hidden="1" customWidth="1"/>
    <col min="54" max="54" width="8.59765625" style="72"/>
    <col min="55" max="55" width="14.3984375" style="72" customWidth="1"/>
    <col min="56" max="56" width="15.8984375" style="39" customWidth="1"/>
    <col min="57" max="16384" width="8.59765625" style="39"/>
  </cols>
  <sheetData>
    <row r="1" spans="1:56" s="32" customFormat="1" ht="31.5" customHeight="1" thickBot="1" x14ac:dyDescent="0.35">
      <c r="A1" s="128" t="s">
        <v>173</v>
      </c>
      <c r="B1" s="128" t="s">
        <v>550</v>
      </c>
      <c r="C1" s="128" t="s">
        <v>172</v>
      </c>
      <c r="D1" s="128" t="s">
        <v>554</v>
      </c>
      <c r="E1" s="129" t="s">
        <v>312</v>
      </c>
      <c r="F1" s="162" t="s">
        <v>0</v>
      </c>
      <c r="G1" s="162"/>
      <c r="H1" s="27"/>
      <c r="I1" s="28"/>
      <c r="J1" s="29" t="s">
        <v>1</v>
      </c>
      <c r="K1" s="29" t="s">
        <v>2</v>
      </c>
      <c r="L1" s="163" t="s">
        <v>3</v>
      </c>
      <c r="M1" s="163"/>
      <c r="N1" s="29" t="s">
        <v>165</v>
      </c>
      <c r="O1" s="30" t="s">
        <v>191</v>
      </c>
      <c r="P1" s="31" t="s">
        <v>4</v>
      </c>
      <c r="Q1" s="159" t="s">
        <v>393</v>
      </c>
      <c r="R1" s="160"/>
      <c r="S1" s="101" t="s">
        <v>441</v>
      </c>
      <c r="T1" s="104" t="s">
        <v>442</v>
      </c>
      <c r="U1" s="101"/>
      <c r="V1" s="101"/>
      <c r="W1" s="56" t="s">
        <v>170</v>
      </c>
      <c r="X1" s="56" t="s">
        <v>386</v>
      </c>
      <c r="Y1" s="137"/>
      <c r="Z1" s="98" t="s">
        <v>387</v>
      </c>
      <c r="AA1" s="121"/>
      <c r="AB1" s="124" t="s">
        <v>1</v>
      </c>
      <c r="AC1" s="124" t="s">
        <v>2</v>
      </c>
      <c r="AD1" s="53"/>
      <c r="AE1" s="54"/>
      <c r="AF1" s="55"/>
      <c r="AG1" s="56"/>
      <c r="AH1" s="57" t="s">
        <v>371</v>
      </c>
      <c r="AI1" s="57" t="s">
        <v>372</v>
      </c>
      <c r="AJ1" s="57"/>
      <c r="AK1" s="58" t="s">
        <v>373</v>
      </c>
      <c r="AL1" s="59" t="s">
        <v>175</v>
      </c>
      <c r="AM1" s="59" t="s">
        <v>170</v>
      </c>
      <c r="AN1" s="58" t="s">
        <v>271</v>
      </c>
      <c r="AO1" s="58" t="s">
        <v>192</v>
      </c>
      <c r="AP1" s="58" t="s">
        <v>322</v>
      </c>
      <c r="AQ1" s="58" t="s">
        <v>323</v>
      </c>
      <c r="AR1" s="60" t="s">
        <v>367</v>
      </c>
      <c r="AS1" s="61" t="s">
        <v>333</v>
      </c>
      <c r="AT1" s="61" t="s">
        <v>324</v>
      </c>
      <c r="AU1" s="61" t="s">
        <v>363</v>
      </c>
      <c r="AV1" s="61"/>
      <c r="AW1" s="61" t="s">
        <v>326</v>
      </c>
      <c r="AX1" s="61" t="s">
        <v>365</v>
      </c>
      <c r="AY1" s="61" t="s">
        <v>366</v>
      </c>
      <c r="AZ1" s="62" t="s">
        <v>364</v>
      </c>
      <c r="BA1" s="63" t="s">
        <v>374</v>
      </c>
      <c r="BB1" s="63"/>
      <c r="BC1" s="63"/>
    </row>
    <row r="2" spans="1:56" ht="20.25" customHeight="1" x14ac:dyDescent="0.3">
      <c r="A2" s="138">
        <v>1</v>
      </c>
      <c r="B2" s="140" t="s">
        <v>314</v>
      </c>
      <c r="C2" s="138" t="s">
        <v>162</v>
      </c>
      <c r="D2" s="145" t="s">
        <v>5</v>
      </c>
      <c r="E2" s="144" t="s">
        <v>408</v>
      </c>
      <c r="F2" s="33" t="s">
        <v>6</v>
      </c>
      <c r="G2" s="164">
        <v>1</v>
      </c>
      <c r="H2" s="34">
        <f>+G2/3</f>
        <v>0.33333333333333331</v>
      </c>
      <c r="I2" s="35"/>
      <c r="J2" s="35"/>
      <c r="K2" s="35"/>
      <c r="L2" s="35"/>
      <c r="M2" s="35"/>
      <c r="N2" s="161"/>
      <c r="O2" s="36" t="s">
        <v>187</v>
      </c>
      <c r="P2" s="37" t="s">
        <v>164</v>
      </c>
      <c r="Q2" s="41" t="s">
        <v>433</v>
      </c>
      <c r="R2" s="109" t="s">
        <v>375</v>
      </c>
      <c r="S2" s="97">
        <f>1/34</f>
        <v>2.9411764705882353E-2</v>
      </c>
      <c r="T2" s="105">
        <f t="shared" ref="T2:T9" si="0">1/8</f>
        <v>0.125</v>
      </c>
      <c r="U2" s="102"/>
      <c r="W2" s="142">
        <v>8</v>
      </c>
      <c r="X2" s="142">
        <f>+COUNTIF(Q2:Q9,"x")</f>
        <v>8</v>
      </c>
      <c r="Y2" s="136">
        <v>1</v>
      </c>
      <c r="Z2" s="143">
        <f>+X2/W2</f>
        <v>1</v>
      </c>
      <c r="AA2" s="122">
        <f>+Z2</f>
        <v>1</v>
      </c>
      <c r="AB2" s="52"/>
      <c r="AC2" s="52"/>
      <c r="AD2" s="64"/>
      <c r="AE2" s="65">
        <f>+Z2</f>
        <v>1</v>
      </c>
      <c r="AF2" s="66"/>
      <c r="AG2" s="67"/>
      <c r="AH2" s="68">
        <v>0.36359999999999998</v>
      </c>
      <c r="AI2" s="68">
        <v>0.20088397790055246</v>
      </c>
      <c r="AJ2" s="68">
        <f>IF(Q2="x",AI2,0)</f>
        <v>0.20088397790055246</v>
      </c>
      <c r="AK2" s="148">
        <f>SUM(AJ2:AJ5)</f>
        <v>1.0044751381215469</v>
      </c>
      <c r="AL2" s="156">
        <v>-4</v>
      </c>
      <c r="AM2" s="156">
        <v>4</v>
      </c>
      <c r="AN2" s="156" t="e">
        <f>COUNTIF(#REF!,"x")</f>
        <v>#REF!</v>
      </c>
      <c r="AO2" s="156">
        <f>COUNTIF(Q2:Q5,"x")</f>
        <v>4</v>
      </c>
      <c r="AP2" s="148" t="e">
        <f>AN2/AL2</f>
        <v>#REF!</v>
      </c>
      <c r="AQ2" s="148">
        <f>AO2/AM2</f>
        <v>1</v>
      </c>
      <c r="AR2" s="157"/>
      <c r="AS2" s="69" t="e">
        <f>+AP2</f>
        <v>#REF!</v>
      </c>
      <c r="AT2" s="69">
        <f>+AQ2</f>
        <v>1</v>
      </c>
      <c r="AU2" s="69"/>
      <c r="AV2" s="69"/>
      <c r="AW2" s="69"/>
      <c r="AX2" s="69"/>
      <c r="AY2" s="69"/>
      <c r="AZ2" s="70"/>
      <c r="BA2" s="71">
        <f>AK2</f>
        <v>1.0044751381215469</v>
      </c>
    </row>
    <row r="3" spans="1:56" ht="20.25" customHeight="1" x14ac:dyDescent="0.3">
      <c r="A3" s="138"/>
      <c r="B3" s="138"/>
      <c r="C3" s="138"/>
      <c r="D3" s="145"/>
      <c r="E3" s="144"/>
      <c r="F3" s="33" t="s">
        <v>7</v>
      </c>
      <c r="G3" s="164"/>
      <c r="H3" s="34"/>
      <c r="I3" s="35"/>
      <c r="J3" s="35"/>
      <c r="K3" s="35"/>
      <c r="L3" s="35"/>
      <c r="M3" s="35"/>
      <c r="N3" s="161"/>
      <c r="O3" s="36" t="s">
        <v>188</v>
      </c>
      <c r="P3" s="40" t="s">
        <v>166</v>
      </c>
      <c r="Q3" s="41" t="s">
        <v>433</v>
      </c>
      <c r="R3" s="109" t="s">
        <v>376</v>
      </c>
      <c r="T3" s="105">
        <f t="shared" si="0"/>
        <v>0.125</v>
      </c>
      <c r="U3" s="102"/>
      <c r="W3" s="142"/>
      <c r="X3" s="142"/>
      <c r="Y3" s="136">
        <v>2</v>
      </c>
      <c r="Z3" s="143"/>
      <c r="AA3" s="122"/>
      <c r="AB3" s="52"/>
      <c r="AC3" s="52"/>
      <c r="AD3" s="64"/>
      <c r="AF3" s="74"/>
      <c r="AG3" s="75"/>
      <c r="AH3" s="68">
        <v>0.72729999999999995</v>
      </c>
      <c r="AI3" s="68">
        <v>0.40182320441988945</v>
      </c>
      <c r="AJ3" s="68">
        <f>IF(Q3="x",AI3,0)</f>
        <v>0.40182320441988945</v>
      </c>
      <c r="AK3" s="148"/>
      <c r="AL3" s="156"/>
      <c r="AM3" s="156"/>
      <c r="AN3" s="156"/>
      <c r="AO3" s="156"/>
      <c r="AP3" s="148"/>
      <c r="AQ3" s="148"/>
      <c r="AR3" s="158"/>
      <c r="AS3" s="69"/>
      <c r="AT3" s="69"/>
      <c r="AU3" s="69"/>
      <c r="AV3" s="69"/>
      <c r="AW3" s="69"/>
      <c r="AX3" s="69"/>
      <c r="AY3" s="69"/>
      <c r="AZ3" s="70"/>
    </row>
    <row r="4" spans="1:56" ht="20.25" customHeight="1" x14ac:dyDescent="0.3">
      <c r="A4" s="138"/>
      <c r="B4" s="138"/>
      <c r="C4" s="138"/>
      <c r="D4" s="145"/>
      <c r="E4" s="144"/>
      <c r="F4" s="33" t="s">
        <v>8</v>
      </c>
      <c r="G4" s="164"/>
      <c r="H4" s="34"/>
      <c r="I4" s="35"/>
      <c r="J4" s="35"/>
      <c r="K4" s="35"/>
      <c r="L4" s="35"/>
      <c r="M4" s="35"/>
      <c r="N4" s="161"/>
      <c r="O4" s="36" t="s">
        <v>189</v>
      </c>
      <c r="P4" s="40" t="s">
        <v>167</v>
      </c>
      <c r="Q4" s="41" t="s">
        <v>433</v>
      </c>
      <c r="R4" s="109" t="s">
        <v>197</v>
      </c>
      <c r="T4" s="105">
        <f t="shared" si="0"/>
        <v>0.125</v>
      </c>
      <c r="U4" s="102"/>
      <c r="W4" s="142"/>
      <c r="X4" s="142"/>
      <c r="Y4" s="136">
        <v>3</v>
      </c>
      <c r="Z4" s="143"/>
      <c r="AA4" s="122"/>
      <c r="AB4" s="52"/>
      <c r="AC4" s="52"/>
      <c r="AD4" s="64"/>
      <c r="AF4" s="74"/>
      <c r="AG4" s="75"/>
      <c r="AH4" s="68">
        <v>0.45450000000000002</v>
      </c>
      <c r="AI4" s="68">
        <v>0.25110497237569063</v>
      </c>
      <c r="AJ4" s="68">
        <f>IF(Q4="x",AI4,0)</f>
        <v>0.25110497237569063</v>
      </c>
      <c r="AK4" s="148"/>
      <c r="AL4" s="156"/>
      <c r="AM4" s="156"/>
      <c r="AN4" s="156"/>
      <c r="AO4" s="156"/>
      <c r="AP4" s="148"/>
      <c r="AQ4" s="148"/>
      <c r="AR4" s="158"/>
      <c r="AS4" s="69"/>
      <c r="AT4" s="69"/>
      <c r="AU4" s="69"/>
      <c r="AV4" s="69"/>
      <c r="AW4" s="69"/>
      <c r="AX4" s="69"/>
      <c r="AY4" s="69"/>
      <c r="AZ4" s="70"/>
    </row>
    <row r="5" spans="1:56" ht="20.25" customHeight="1" x14ac:dyDescent="0.3">
      <c r="A5" s="138"/>
      <c r="B5" s="138"/>
      <c r="C5" s="138"/>
      <c r="D5" s="145"/>
      <c r="E5" s="144"/>
      <c r="F5" s="33"/>
      <c r="G5" s="164"/>
      <c r="H5" s="34"/>
      <c r="I5" s="35"/>
      <c r="J5" s="35"/>
      <c r="K5" s="35"/>
      <c r="L5" s="35"/>
      <c r="M5" s="35"/>
      <c r="N5" s="161"/>
      <c r="O5" s="36" t="s">
        <v>190</v>
      </c>
      <c r="P5" s="40" t="s">
        <v>168</v>
      </c>
      <c r="Q5" s="41" t="s">
        <v>433</v>
      </c>
      <c r="R5" s="109" t="s">
        <v>377</v>
      </c>
      <c r="T5" s="105">
        <f t="shared" si="0"/>
        <v>0.125</v>
      </c>
      <c r="U5" s="102"/>
      <c r="W5" s="142"/>
      <c r="X5" s="142"/>
      <c r="Y5" s="136">
        <v>4</v>
      </c>
      <c r="Z5" s="143"/>
      <c r="AA5" s="122"/>
      <c r="AB5" s="52"/>
      <c r="AC5" s="52"/>
      <c r="AD5" s="64"/>
      <c r="AF5" s="74"/>
      <c r="AG5" s="75"/>
      <c r="AH5" s="68">
        <v>0.2727</v>
      </c>
      <c r="AI5" s="68">
        <v>0.15066298342541437</v>
      </c>
      <c r="AJ5" s="68">
        <f>IF(Q5="x",AI5,0)</f>
        <v>0.15066298342541437</v>
      </c>
      <c r="AK5" s="148"/>
      <c r="AL5" s="156"/>
      <c r="AM5" s="156"/>
      <c r="AN5" s="156"/>
      <c r="AO5" s="156"/>
      <c r="AP5" s="148"/>
      <c r="AQ5" s="148"/>
      <c r="AR5" s="158"/>
      <c r="AS5" s="69"/>
      <c r="AT5" s="69"/>
      <c r="AU5" s="69"/>
      <c r="AV5" s="69"/>
      <c r="AW5" s="69"/>
      <c r="AX5" s="69"/>
      <c r="AY5" s="69"/>
      <c r="AZ5" s="70"/>
    </row>
    <row r="6" spans="1:56" ht="20.25" customHeight="1" x14ac:dyDescent="0.3">
      <c r="A6" s="138"/>
      <c r="B6" s="138"/>
      <c r="C6" s="138"/>
      <c r="D6" s="145"/>
      <c r="E6" s="144"/>
      <c r="F6" s="33"/>
      <c r="G6" s="36"/>
      <c r="H6" s="34"/>
      <c r="I6" s="35"/>
      <c r="J6" s="35"/>
      <c r="K6" s="35"/>
      <c r="L6" s="35"/>
      <c r="M6" s="35"/>
      <c r="N6" s="42"/>
      <c r="O6" s="36"/>
      <c r="P6" s="40"/>
      <c r="Q6" s="41" t="s">
        <v>433</v>
      </c>
      <c r="R6" s="109" t="s">
        <v>391</v>
      </c>
      <c r="T6" s="105">
        <f t="shared" si="0"/>
        <v>0.125</v>
      </c>
      <c r="U6" s="102"/>
      <c r="W6" s="142"/>
      <c r="X6" s="142"/>
      <c r="Y6" s="136">
        <v>5</v>
      </c>
      <c r="Z6" s="143"/>
      <c r="AA6" s="122"/>
      <c r="AB6" s="52"/>
      <c r="AC6" s="52"/>
      <c r="AD6" s="64"/>
      <c r="AF6" s="74"/>
      <c r="AG6" s="75"/>
      <c r="AH6" s="68"/>
      <c r="AI6" s="68"/>
      <c r="AJ6" s="68"/>
      <c r="AK6" s="76"/>
      <c r="AL6" s="77"/>
      <c r="AM6" s="77"/>
      <c r="AN6" s="77"/>
      <c r="AO6" s="77"/>
      <c r="AP6" s="76"/>
      <c r="AQ6" s="76"/>
      <c r="AR6" s="78"/>
      <c r="AS6" s="69"/>
      <c r="AT6" s="69"/>
      <c r="AU6" s="69"/>
      <c r="AV6" s="69"/>
      <c r="AW6" s="69"/>
      <c r="AX6" s="69"/>
      <c r="AY6" s="69"/>
      <c r="AZ6" s="70"/>
      <c r="BD6" s="51"/>
    </row>
    <row r="7" spans="1:56" ht="20.25" customHeight="1" x14ac:dyDescent="0.3">
      <c r="A7" s="138"/>
      <c r="B7" s="138"/>
      <c r="C7" s="138"/>
      <c r="D7" s="145"/>
      <c r="E7" s="144"/>
      <c r="F7" s="33"/>
      <c r="G7" s="36"/>
      <c r="H7" s="34"/>
      <c r="I7" s="35"/>
      <c r="J7" s="35"/>
      <c r="K7" s="35"/>
      <c r="L7" s="35"/>
      <c r="M7" s="35"/>
      <c r="N7" s="42"/>
      <c r="O7" s="36"/>
      <c r="P7" s="40"/>
      <c r="Q7" s="41" t="s">
        <v>433</v>
      </c>
      <c r="R7" s="109" t="s">
        <v>388</v>
      </c>
      <c r="T7" s="105">
        <f t="shared" si="0"/>
        <v>0.125</v>
      </c>
      <c r="U7" s="102"/>
      <c r="W7" s="142"/>
      <c r="X7" s="142"/>
      <c r="Y7" s="136">
        <v>6</v>
      </c>
      <c r="Z7" s="143"/>
      <c r="AA7" s="122"/>
      <c r="AB7" s="52"/>
      <c r="AC7" s="52"/>
      <c r="AD7" s="64"/>
      <c r="AF7" s="74"/>
      <c r="AG7" s="75"/>
      <c r="AH7" s="68"/>
      <c r="AI7" s="68"/>
      <c r="AJ7" s="68"/>
      <c r="AK7" s="76"/>
      <c r="AL7" s="77"/>
      <c r="AM7" s="77"/>
      <c r="AN7" s="77"/>
      <c r="AO7" s="77"/>
      <c r="AP7" s="76"/>
      <c r="AQ7" s="76"/>
      <c r="AR7" s="78"/>
      <c r="AS7" s="69"/>
      <c r="AT7" s="69"/>
      <c r="AU7" s="69"/>
      <c r="AV7" s="69"/>
      <c r="AW7" s="69"/>
      <c r="AX7" s="69"/>
      <c r="AY7" s="69"/>
      <c r="AZ7" s="70"/>
    </row>
    <row r="8" spans="1:56" ht="20.25" customHeight="1" x14ac:dyDescent="0.3">
      <c r="A8" s="138"/>
      <c r="B8" s="138"/>
      <c r="C8" s="138"/>
      <c r="D8" s="145"/>
      <c r="E8" s="144"/>
      <c r="F8" s="33"/>
      <c r="G8" s="36"/>
      <c r="H8" s="34"/>
      <c r="I8" s="35"/>
      <c r="J8" s="35"/>
      <c r="K8" s="35"/>
      <c r="L8" s="35"/>
      <c r="M8" s="35"/>
      <c r="N8" s="42"/>
      <c r="O8" s="36"/>
      <c r="P8" s="40"/>
      <c r="Q8" s="41" t="s">
        <v>433</v>
      </c>
      <c r="R8" s="109" t="s">
        <v>389</v>
      </c>
      <c r="T8" s="105">
        <f t="shared" si="0"/>
        <v>0.125</v>
      </c>
      <c r="U8" s="102"/>
      <c r="W8" s="142"/>
      <c r="X8" s="142"/>
      <c r="Y8" s="136">
        <v>7</v>
      </c>
      <c r="Z8" s="143"/>
      <c r="AA8" s="122"/>
      <c r="AB8" s="52"/>
      <c r="AC8" s="52"/>
      <c r="AD8" s="64"/>
      <c r="AF8" s="74"/>
      <c r="AG8" s="75"/>
      <c r="AH8" s="68"/>
      <c r="AI8" s="68"/>
      <c r="AJ8" s="68"/>
      <c r="AK8" s="76"/>
      <c r="AL8" s="77"/>
      <c r="AM8" s="77"/>
      <c r="AN8" s="77"/>
      <c r="AO8" s="77"/>
      <c r="AP8" s="76"/>
      <c r="AQ8" s="76"/>
      <c r="AR8" s="78"/>
      <c r="AS8" s="69"/>
      <c r="AT8" s="69"/>
      <c r="AU8" s="69"/>
      <c r="AV8" s="69"/>
      <c r="AW8" s="69"/>
      <c r="AX8" s="69"/>
      <c r="AY8" s="69"/>
      <c r="AZ8" s="70"/>
    </row>
    <row r="9" spans="1:56" ht="20.25" customHeight="1" thickBot="1" x14ac:dyDescent="0.35">
      <c r="A9" s="138"/>
      <c r="B9" s="138"/>
      <c r="C9" s="138"/>
      <c r="D9" s="145"/>
      <c r="E9" s="144"/>
      <c r="F9" s="33"/>
      <c r="G9" s="36"/>
      <c r="H9" s="34"/>
      <c r="I9" s="35"/>
      <c r="J9" s="35"/>
      <c r="K9" s="35"/>
      <c r="L9" s="35"/>
      <c r="M9" s="35"/>
      <c r="N9" s="42"/>
      <c r="O9" s="36"/>
      <c r="P9" s="40"/>
      <c r="Q9" s="41" t="s">
        <v>433</v>
      </c>
      <c r="R9" s="109" t="s">
        <v>390</v>
      </c>
      <c r="T9" s="105">
        <f t="shared" si="0"/>
        <v>0.125</v>
      </c>
      <c r="U9" s="102"/>
      <c r="W9" s="142"/>
      <c r="X9" s="142"/>
      <c r="Y9" s="136">
        <v>8</v>
      </c>
      <c r="Z9" s="143"/>
      <c r="AA9" s="122"/>
      <c r="AB9" s="52"/>
      <c r="AC9" s="52"/>
      <c r="AD9" s="64"/>
      <c r="AF9" s="74"/>
      <c r="AG9" s="75"/>
      <c r="AH9" s="68"/>
      <c r="AI9" s="68"/>
      <c r="AJ9" s="68"/>
      <c r="AK9" s="76"/>
      <c r="AL9" s="77"/>
      <c r="AM9" s="77"/>
      <c r="AN9" s="77"/>
      <c r="AO9" s="77"/>
      <c r="AP9" s="76"/>
      <c r="AQ9" s="76"/>
      <c r="AR9" s="78"/>
      <c r="AS9" s="69"/>
      <c r="AT9" s="69"/>
      <c r="AU9" s="69"/>
      <c r="AV9" s="69"/>
      <c r="AW9" s="69"/>
      <c r="AX9" s="69"/>
      <c r="AY9" s="69"/>
      <c r="AZ9" s="70"/>
    </row>
    <row r="10" spans="1:56" ht="20.25" customHeight="1" x14ac:dyDescent="0.3">
      <c r="A10" s="138">
        <v>2</v>
      </c>
      <c r="B10" s="140" t="s">
        <v>314</v>
      </c>
      <c r="C10" s="138" t="s">
        <v>9</v>
      </c>
      <c r="D10" s="145" t="s">
        <v>5</v>
      </c>
      <c r="E10" s="144" t="s">
        <v>10</v>
      </c>
      <c r="F10" s="33" t="s">
        <v>11</v>
      </c>
      <c r="G10" s="164"/>
      <c r="H10" s="34"/>
      <c r="I10" s="35"/>
      <c r="J10" s="35"/>
      <c r="K10" s="35"/>
      <c r="L10" s="35"/>
      <c r="M10" s="35"/>
      <c r="N10" s="161"/>
      <c r="O10" s="36"/>
      <c r="P10" s="37" t="s">
        <v>164</v>
      </c>
      <c r="Q10" s="41"/>
      <c r="R10" s="109" t="s">
        <v>198</v>
      </c>
      <c r="S10" s="97">
        <f>1/34</f>
        <v>2.9411764705882353E-2</v>
      </c>
      <c r="T10" s="105">
        <v>0.14285714285714285</v>
      </c>
      <c r="W10" s="142">
        <v>7</v>
      </c>
      <c r="X10" s="142">
        <f>+COUNTIF(Q10:Q16,"x")</f>
        <v>0</v>
      </c>
      <c r="Y10" s="136">
        <v>9</v>
      </c>
      <c r="Z10" s="143">
        <f>+X10/W10</f>
        <v>0</v>
      </c>
      <c r="AA10" s="122">
        <f>+Z10</f>
        <v>0</v>
      </c>
      <c r="AB10" s="52"/>
      <c r="AC10" s="52"/>
      <c r="AD10" s="64"/>
      <c r="AE10" s="79">
        <f>+Z10</f>
        <v>0</v>
      </c>
      <c r="AF10" s="80"/>
      <c r="AG10" s="81"/>
      <c r="AH10" s="82">
        <v>0.54549999999999998</v>
      </c>
      <c r="AI10" s="82">
        <v>0.27274999999999999</v>
      </c>
      <c r="AJ10" s="68">
        <f>IF(Q10="x",AI10,0)</f>
        <v>0</v>
      </c>
      <c r="AK10" s="148">
        <f>SUM(AJ10:AJ13)</f>
        <v>0</v>
      </c>
      <c r="AL10" s="156">
        <v>-3</v>
      </c>
      <c r="AM10" s="156">
        <v>4</v>
      </c>
      <c r="AN10" s="156" t="e">
        <f>COUNTIF(#REF!,"x")</f>
        <v>#REF!</v>
      </c>
      <c r="AO10" s="156">
        <f>COUNTIF(Q10:Q13,"x")</f>
        <v>0</v>
      </c>
      <c r="AP10" s="148" t="e">
        <f>AN10/AL10</f>
        <v>#REF!</v>
      </c>
      <c r="AQ10" s="148">
        <f>AO10/AM10</f>
        <v>0</v>
      </c>
      <c r="AR10" s="157"/>
      <c r="AS10" s="69" t="e">
        <f>+AP10</f>
        <v>#REF!</v>
      </c>
      <c r="AT10" s="69">
        <f>+AQ10</f>
        <v>0</v>
      </c>
      <c r="AU10" s="69"/>
      <c r="AV10" s="69"/>
      <c r="AW10" s="69"/>
      <c r="AX10" s="69"/>
      <c r="AY10" s="69"/>
      <c r="AZ10" s="83"/>
      <c r="BA10" s="71">
        <f>AK10</f>
        <v>0</v>
      </c>
    </row>
    <row r="11" spans="1:56" ht="20.25" customHeight="1" x14ac:dyDescent="0.3">
      <c r="A11" s="138"/>
      <c r="B11" s="138"/>
      <c r="C11" s="138"/>
      <c r="D11" s="145"/>
      <c r="E11" s="144"/>
      <c r="F11" s="33" t="s">
        <v>12</v>
      </c>
      <c r="G11" s="164"/>
      <c r="H11" s="34"/>
      <c r="I11" s="35"/>
      <c r="J11" s="35"/>
      <c r="K11" s="35"/>
      <c r="L11" s="35"/>
      <c r="M11" s="35"/>
      <c r="N11" s="161"/>
      <c r="O11" s="36"/>
      <c r="P11" s="40" t="s">
        <v>166</v>
      </c>
      <c r="Q11" s="41"/>
      <c r="R11" s="109" t="s">
        <v>199</v>
      </c>
      <c r="T11" s="105">
        <v>0.14285714285714285</v>
      </c>
      <c r="W11" s="142"/>
      <c r="X11" s="142"/>
      <c r="Y11" s="136">
        <v>10</v>
      </c>
      <c r="Z11" s="143"/>
      <c r="AA11" s="122"/>
      <c r="AB11" s="52"/>
      <c r="AC11" s="52"/>
      <c r="AD11" s="64"/>
      <c r="AF11" s="74"/>
      <c r="AG11" s="75"/>
      <c r="AH11" s="82">
        <v>0.36359999999999998</v>
      </c>
      <c r="AI11" s="82">
        <v>0.18179999999999999</v>
      </c>
      <c r="AJ11" s="68">
        <f>IF(Q11="x",AI11,0)</f>
        <v>0</v>
      </c>
      <c r="AK11" s="148"/>
      <c r="AL11" s="156"/>
      <c r="AM11" s="156"/>
      <c r="AN11" s="156"/>
      <c r="AO11" s="156"/>
      <c r="AP11" s="148"/>
      <c r="AQ11" s="148"/>
      <c r="AR11" s="158"/>
      <c r="AS11" s="69"/>
      <c r="AT11" s="69"/>
      <c r="AU11" s="69"/>
      <c r="AV11" s="69"/>
      <c r="AW11" s="69"/>
      <c r="AX11" s="69"/>
      <c r="AY11" s="69"/>
      <c r="AZ11" s="83"/>
    </row>
    <row r="12" spans="1:56" ht="20.25" customHeight="1" x14ac:dyDescent="0.3">
      <c r="A12" s="138"/>
      <c r="B12" s="138"/>
      <c r="C12" s="138"/>
      <c r="D12" s="145"/>
      <c r="E12" s="144"/>
      <c r="F12" s="33" t="s">
        <v>13</v>
      </c>
      <c r="G12" s="164"/>
      <c r="H12" s="34"/>
      <c r="I12" s="35"/>
      <c r="J12" s="35"/>
      <c r="K12" s="35"/>
      <c r="L12" s="35"/>
      <c r="M12" s="35"/>
      <c r="N12" s="161"/>
      <c r="O12" s="36"/>
      <c r="P12" s="40" t="s">
        <v>167</v>
      </c>
      <c r="Q12" s="41"/>
      <c r="R12" s="109" t="s">
        <v>378</v>
      </c>
      <c r="T12" s="105">
        <v>0.14285714285714285</v>
      </c>
      <c r="W12" s="142"/>
      <c r="X12" s="142"/>
      <c r="Y12" s="136">
        <v>11</v>
      </c>
      <c r="Z12" s="143"/>
      <c r="AA12" s="122"/>
      <c r="AB12" s="52"/>
      <c r="AC12" s="52"/>
      <c r="AD12" s="64"/>
      <c r="AF12" s="74"/>
      <c r="AG12" s="75"/>
      <c r="AH12" s="82">
        <v>0.54549999999999998</v>
      </c>
      <c r="AI12" s="82">
        <v>0.27274999999999999</v>
      </c>
      <c r="AJ12" s="68">
        <f>IF(Q12="x",AI12,0)</f>
        <v>0</v>
      </c>
      <c r="AK12" s="148"/>
      <c r="AL12" s="156"/>
      <c r="AM12" s="156"/>
      <c r="AN12" s="156"/>
      <c r="AO12" s="156"/>
      <c r="AP12" s="148"/>
      <c r="AQ12" s="148"/>
      <c r="AR12" s="158"/>
      <c r="AS12" s="69"/>
      <c r="AT12" s="69"/>
      <c r="AU12" s="69"/>
      <c r="AV12" s="69"/>
      <c r="AW12" s="69"/>
      <c r="AX12" s="69"/>
      <c r="AY12" s="69"/>
      <c r="AZ12" s="83"/>
    </row>
    <row r="13" spans="1:56" ht="20.25" customHeight="1" x14ac:dyDescent="0.3">
      <c r="A13" s="138"/>
      <c r="B13" s="138"/>
      <c r="C13" s="138"/>
      <c r="D13" s="145"/>
      <c r="E13" s="144"/>
      <c r="F13" s="33"/>
      <c r="G13" s="164"/>
      <c r="H13" s="34"/>
      <c r="I13" s="35"/>
      <c r="J13" s="35"/>
      <c r="K13" s="35"/>
      <c r="L13" s="35"/>
      <c r="M13" s="35"/>
      <c r="N13" s="161"/>
      <c r="O13" s="36"/>
      <c r="P13" s="40" t="s">
        <v>168</v>
      </c>
      <c r="Q13" s="41"/>
      <c r="R13" s="109" t="s">
        <v>379</v>
      </c>
      <c r="T13" s="105">
        <v>0.14285714285714285</v>
      </c>
      <c r="W13" s="142"/>
      <c r="X13" s="142"/>
      <c r="Y13" s="136">
        <v>12</v>
      </c>
      <c r="Z13" s="143"/>
      <c r="AA13" s="122"/>
      <c r="AB13" s="52"/>
      <c r="AC13" s="52"/>
      <c r="AD13" s="64"/>
      <c r="AF13" s="74"/>
      <c r="AG13" s="75"/>
      <c r="AH13" s="82">
        <v>0.54549999999999998</v>
      </c>
      <c r="AI13" s="82">
        <v>0.27274999999999999</v>
      </c>
      <c r="AJ13" s="68">
        <f>IF(Q13="x",AI13,0)</f>
        <v>0</v>
      </c>
      <c r="AK13" s="148"/>
      <c r="AL13" s="156"/>
      <c r="AM13" s="156"/>
      <c r="AN13" s="156"/>
      <c r="AO13" s="156"/>
      <c r="AP13" s="148"/>
      <c r="AQ13" s="148"/>
      <c r="AR13" s="158"/>
      <c r="AS13" s="69"/>
      <c r="AT13" s="69"/>
      <c r="AU13" s="69"/>
      <c r="AV13" s="69"/>
      <c r="AW13" s="69"/>
      <c r="AX13" s="69"/>
      <c r="AY13" s="69"/>
      <c r="AZ13" s="83"/>
    </row>
    <row r="14" spans="1:56" ht="20.25" customHeight="1" x14ac:dyDescent="0.3">
      <c r="A14" s="138"/>
      <c r="B14" s="138"/>
      <c r="C14" s="138"/>
      <c r="D14" s="145"/>
      <c r="E14" s="144"/>
      <c r="F14" s="33"/>
      <c r="G14" s="36"/>
      <c r="H14" s="34"/>
      <c r="I14" s="35"/>
      <c r="J14" s="35"/>
      <c r="K14" s="35"/>
      <c r="L14" s="35"/>
      <c r="M14" s="35"/>
      <c r="N14" s="42"/>
      <c r="O14" s="36"/>
      <c r="P14" s="40"/>
      <c r="Q14" s="41"/>
      <c r="R14" s="110" t="s">
        <v>394</v>
      </c>
      <c r="T14" s="105">
        <v>0.14285714285714285</v>
      </c>
      <c r="W14" s="142"/>
      <c r="X14" s="142"/>
      <c r="Y14" s="136">
        <v>13</v>
      </c>
      <c r="Z14" s="143"/>
      <c r="AA14" s="122"/>
      <c r="AB14" s="52"/>
      <c r="AC14" s="52"/>
      <c r="AD14" s="64"/>
      <c r="AF14" s="74"/>
      <c r="AG14" s="75"/>
      <c r="AH14" s="82"/>
      <c r="AI14" s="82"/>
      <c r="AJ14" s="68"/>
      <c r="AK14" s="76"/>
      <c r="AL14" s="77"/>
      <c r="AM14" s="77"/>
      <c r="AN14" s="77"/>
      <c r="AO14" s="77"/>
      <c r="AP14" s="76"/>
      <c r="AQ14" s="76"/>
      <c r="AR14" s="78"/>
      <c r="AS14" s="69"/>
      <c r="AT14" s="69"/>
      <c r="AU14" s="69"/>
      <c r="AV14" s="69"/>
      <c r="AW14" s="69"/>
      <c r="AX14" s="69"/>
      <c r="AY14" s="69"/>
      <c r="AZ14" s="83"/>
    </row>
    <row r="15" spans="1:56" ht="20.25" customHeight="1" x14ac:dyDescent="0.3">
      <c r="A15" s="138"/>
      <c r="B15" s="138"/>
      <c r="C15" s="138"/>
      <c r="D15" s="145"/>
      <c r="E15" s="144"/>
      <c r="F15" s="33"/>
      <c r="G15" s="36"/>
      <c r="H15" s="34"/>
      <c r="I15" s="35"/>
      <c r="J15" s="35"/>
      <c r="K15" s="35"/>
      <c r="L15" s="35"/>
      <c r="M15" s="35"/>
      <c r="N15" s="42"/>
      <c r="O15" s="36"/>
      <c r="P15" s="40"/>
      <c r="Q15" s="41"/>
      <c r="R15" s="110" t="s">
        <v>395</v>
      </c>
      <c r="T15" s="105">
        <v>0.14285714285714285</v>
      </c>
      <c r="W15" s="142"/>
      <c r="X15" s="142"/>
      <c r="Y15" s="136">
        <v>14</v>
      </c>
      <c r="Z15" s="143"/>
      <c r="AA15" s="122"/>
      <c r="AB15" s="52"/>
      <c r="AC15" s="52"/>
      <c r="AD15" s="64"/>
      <c r="AF15" s="74"/>
      <c r="AG15" s="75"/>
      <c r="AH15" s="82"/>
      <c r="AI15" s="82"/>
      <c r="AJ15" s="68"/>
      <c r="AK15" s="76"/>
      <c r="AL15" s="77"/>
      <c r="AM15" s="77"/>
      <c r="AN15" s="77"/>
      <c r="AO15" s="77"/>
      <c r="AP15" s="76"/>
      <c r="AQ15" s="76"/>
      <c r="AR15" s="78"/>
      <c r="AS15" s="69"/>
      <c r="AT15" s="69"/>
      <c r="AU15" s="69"/>
      <c r="AV15" s="69"/>
      <c r="AW15" s="69"/>
      <c r="AX15" s="69"/>
      <c r="AY15" s="69"/>
      <c r="AZ15" s="83"/>
    </row>
    <row r="16" spans="1:56" ht="20.25" customHeight="1" thickBot="1" x14ac:dyDescent="0.35">
      <c r="A16" s="138"/>
      <c r="B16" s="138"/>
      <c r="C16" s="138"/>
      <c r="D16" s="145"/>
      <c r="E16" s="144"/>
      <c r="F16" s="33"/>
      <c r="G16" s="36"/>
      <c r="H16" s="34"/>
      <c r="I16" s="35"/>
      <c r="J16" s="35"/>
      <c r="K16" s="35"/>
      <c r="L16" s="35"/>
      <c r="M16" s="35"/>
      <c r="N16" s="42"/>
      <c r="O16" s="36"/>
      <c r="P16" s="40"/>
      <c r="Q16" s="41"/>
      <c r="R16" s="110" t="s">
        <v>396</v>
      </c>
      <c r="T16" s="105">
        <v>0.14285714285714285</v>
      </c>
      <c r="W16" s="142"/>
      <c r="X16" s="142"/>
      <c r="Y16" s="136">
        <v>15</v>
      </c>
      <c r="Z16" s="143"/>
      <c r="AA16" s="122"/>
      <c r="AB16" s="52"/>
      <c r="AC16" s="52"/>
      <c r="AD16" s="64"/>
      <c r="AF16" s="74"/>
      <c r="AG16" s="75"/>
      <c r="AH16" s="82"/>
      <c r="AI16" s="82"/>
      <c r="AJ16" s="68"/>
      <c r="AK16" s="76"/>
      <c r="AL16" s="77"/>
      <c r="AM16" s="77"/>
      <c r="AN16" s="77"/>
      <c r="AO16" s="77"/>
      <c r="AP16" s="76"/>
      <c r="AQ16" s="76"/>
      <c r="AR16" s="78"/>
      <c r="AS16" s="69"/>
      <c r="AT16" s="69"/>
      <c r="AU16" s="69"/>
      <c r="AV16" s="69"/>
      <c r="AW16" s="69"/>
      <c r="AX16" s="69"/>
      <c r="AY16" s="69"/>
      <c r="AZ16" s="83"/>
    </row>
    <row r="17" spans="1:53" ht="20.25" customHeight="1" x14ac:dyDescent="0.3">
      <c r="A17" s="138">
        <v>3</v>
      </c>
      <c r="B17" s="140" t="s">
        <v>314</v>
      </c>
      <c r="C17" s="138" t="s">
        <v>14</v>
      </c>
      <c r="D17" s="145" t="s">
        <v>15</v>
      </c>
      <c r="E17" s="144" t="s">
        <v>16</v>
      </c>
      <c r="F17" s="33" t="s">
        <v>17</v>
      </c>
      <c r="G17" s="164"/>
      <c r="H17" s="34"/>
      <c r="I17" s="35"/>
      <c r="J17" s="35"/>
      <c r="K17" s="35"/>
      <c r="L17" s="35"/>
      <c r="M17" s="35"/>
      <c r="N17" s="161"/>
      <c r="O17" s="36"/>
      <c r="P17" s="37" t="s">
        <v>164</v>
      </c>
      <c r="Q17" s="41"/>
      <c r="R17" s="110" t="s">
        <v>201</v>
      </c>
      <c r="T17" s="105">
        <v>0.14285714285714285</v>
      </c>
      <c r="W17" s="142">
        <v>6</v>
      </c>
      <c r="X17" s="142">
        <f>+COUNTIF(Q17:Q22,"x")</f>
        <v>0</v>
      </c>
      <c r="Y17" s="136">
        <v>16</v>
      </c>
      <c r="Z17" s="143">
        <f>+X17/W17</f>
        <v>0</v>
      </c>
      <c r="AA17" s="122">
        <f>+Z17</f>
        <v>0</v>
      </c>
      <c r="AB17" s="52"/>
      <c r="AC17" s="52"/>
      <c r="AD17" s="64"/>
      <c r="AE17" s="79">
        <f>+Z17</f>
        <v>0</v>
      </c>
      <c r="AF17" s="80"/>
      <c r="AG17" s="81"/>
      <c r="AH17" s="82">
        <v>0.1</v>
      </c>
      <c r="AI17" s="82">
        <v>5.5555555555555559E-2</v>
      </c>
      <c r="AJ17" s="68">
        <f>IF(Q17="x",AI17,0)</f>
        <v>0</v>
      </c>
      <c r="AK17" s="148">
        <f>SUM(AJ17:AJ21)</f>
        <v>0</v>
      </c>
      <c r="AL17" s="156">
        <v>-1</v>
      </c>
      <c r="AM17" s="156">
        <v>5</v>
      </c>
      <c r="AN17" s="156">
        <f>COUNTIF(R17:R21,"x")</f>
        <v>0</v>
      </c>
      <c r="AO17" s="156">
        <f>COUNTIF(Q17:Q21,"x")</f>
        <v>0</v>
      </c>
      <c r="AP17" s="148">
        <f>AN17/AL17</f>
        <v>0</v>
      </c>
      <c r="AQ17" s="148">
        <f>AO17/AM17</f>
        <v>0</v>
      </c>
      <c r="AR17" s="149"/>
      <c r="AS17" s="69">
        <f>+AP17</f>
        <v>0</v>
      </c>
      <c r="AT17" s="69">
        <f>+AQ17</f>
        <v>0</v>
      </c>
      <c r="AU17" s="69"/>
      <c r="AV17" s="69"/>
      <c r="AW17" s="69"/>
      <c r="AX17" s="69"/>
      <c r="AY17" s="69"/>
      <c r="AZ17" s="83"/>
      <c r="BA17" s="71">
        <f>AK17</f>
        <v>0</v>
      </c>
    </row>
    <row r="18" spans="1:53" ht="20.25" customHeight="1" x14ac:dyDescent="0.3">
      <c r="A18" s="138"/>
      <c r="B18" s="138"/>
      <c r="C18" s="138"/>
      <c r="D18" s="145"/>
      <c r="E18" s="144"/>
      <c r="F18" s="33" t="s">
        <v>18</v>
      </c>
      <c r="G18" s="164"/>
      <c r="H18" s="34"/>
      <c r="I18" s="35"/>
      <c r="J18" s="35"/>
      <c r="K18" s="35"/>
      <c r="L18" s="35"/>
      <c r="M18" s="35"/>
      <c r="N18" s="161"/>
      <c r="O18" s="36"/>
      <c r="P18" s="40" t="s">
        <v>166</v>
      </c>
      <c r="Q18" s="41"/>
      <c r="R18" s="110" t="s">
        <v>200</v>
      </c>
      <c r="T18" s="105">
        <v>0.16666666666666666</v>
      </c>
      <c r="W18" s="142"/>
      <c r="X18" s="142"/>
      <c r="Y18" s="136">
        <v>17</v>
      </c>
      <c r="Z18" s="143"/>
      <c r="AA18" s="122"/>
      <c r="AB18" s="52"/>
      <c r="AC18" s="52"/>
      <c r="AD18" s="64"/>
      <c r="AF18" s="74"/>
      <c r="AG18" s="75"/>
      <c r="AH18" s="82">
        <v>0.7</v>
      </c>
      <c r="AI18" s="82">
        <v>0.38888888888888884</v>
      </c>
      <c r="AJ18" s="68">
        <f>IF(Q18="x",AI18,0)</f>
        <v>0</v>
      </c>
      <c r="AK18" s="148"/>
      <c r="AL18" s="156"/>
      <c r="AM18" s="156"/>
      <c r="AN18" s="156"/>
      <c r="AO18" s="156"/>
      <c r="AP18" s="148"/>
      <c r="AQ18" s="148"/>
      <c r="AR18" s="150"/>
      <c r="AS18" s="69"/>
      <c r="AT18" s="69"/>
      <c r="AU18" s="69"/>
      <c r="AV18" s="69"/>
      <c r="AW18" s="69"/>
      <c r="AX18" s="69"/>
      <c r="AY18" s="69"/>
      <c r="AZ18" s="83"/>
    </row>
    <row r="19" spans="1:53" ht="20.25" customHeight="1" x14ac:dyDescent="0.3">
      <c r="A19" s="138"/>
      <c r="B19" s="138"/>
      <c r="C19" s="138"/>
      <c r="D19" s="145"/>
      <c r="E19" s="144"/>
      <c r="F19" s="33" t="s">
        <v>19</v>
      </c>
      <c r="G19" s="164"/>
      <c r="H19" s="34"/>
      <c r="I19" s="35"/>
      <c r="J19" s="35"/>
      <c r="K19" s="35"/>
      <c r="L19" s="35"/>
      <c r="M19" s="35"/>
      <c r="N19" s="161"/>
      <c r="O19" s="36"/>
      <c r="P19" s="40" t="s">
        <v>167</v>
      </c>
      <c r="Q19" s="41"/>
      <c r="R19" s="110" t="s">
        <v>285</v>
      </c>
      <c r="T19" s="105">
        <v>0.16666666666666666</v>
      </c>
      <c r="W19" s="142"/>
      <c r="X19" s="142"/>
      <c r="Y19" s="136">
        <v>18</v>
      </c>
      <c r="Z19" s="143"/>
      <c r="AA19" s="122"/>
      <c r="AB19" s="52"/>
      <c r="AC19" s="52"/>
      <c r="AD19" s="64"/>
      <c r="AF19" s="74"/>
      <c r="AG19" s="75"/>
      <c r="AH19" s="82">
        <v>0.5</v>
      </c>
      <c r="AI19" s="82">
        <v>0.27777777777777779</v>
      </c>
      <c r="AJ19" s="68">
        <f>IF(Q19="x",AI19,0)</f>
        <v>0</v>
      </c>
      <c r="AK19" s="148"/>
      <c r="AL19" s="156"/>
      <c r="AM19" s="156"/>
      <c r="AN19" s="156"/>
      <c r="AO19" s="156"/>
      <c r="AP19" s="148"/>
      <c r="AQ19" s="148"/>
      <c r="AR19" s="150"/>
      <c r="AS19" s="69"/>
      <c r="AT19" s="69"/>
      <c r="AU19" s="69"/>
      <c r="AV19" s="69"/>
      <c r="AW19" s="69"/>
      <c r="AX19" s="69"/>
      <c r="AY19" s="69"/>
      <c r="AZ19" s="83"/>
    </row>
    <row r="20" spans="1:53" ht="20.25" customHeight="1" x14ac:dyDescent="0.3">
      <c r="A20" s="138"/>
      <c r="B20" s="138"/>
      <c r="C20" s="138"/>
      <c r="D20" s="145"/>
      <c r="E20" s="144"/>
      <c r="F20" s="33"/>
      <c r="G20" s="164"/>
      <c r="H20" s="34"/>
      <c r="I20" s="35"/>
      <c r="J20" s="35"/>
      <c r="K20" s="35"/>
      <c r="L20" s="35"/>
      <c r="M20" s="35"/>
      <c r="N20" s="161"/>
      <c r="O20" s="36"/>
      <c r="P20" s="40" t="s">
        <v>168</v>
      </c>
      <c r="Q20" s="41"/>
      <c r="R20" s="110" t="s">
        <v>202</v>
      </c>
      <c r="T20" s="105">
        <v>0.16666666666666666</v>
      </c>
      <c r="W20" s="142"/>
      <c r="X20" s="142"/>
      <c r="Y20" s="136">
        <v>19</v>
      </c>
      <c r="Z20" s="143"/>
      <c r="AA20" s="122"/>
      <c r="AB20" s="52"/>
      <c r="AC20" s="52"/>
      <c r="AD20" s="64"/>
      <c r="AF20" s="74"/>
      <c r="AG20" s="75"/>
      <c r="AH20" s="82">
        <v>0.4</v>
      </c>
      <c r="AI20" s="82">
        <v>0.22222222222222224</v>
      </c>
      <c r="AJ20" s="68">
        <f>IF(Q20="x",AI20,0)</f>
        <v>0</v>
      </c>
      <c r="AK20" s="148"/>
      <c r="AL20" s="156"/>
      <c r="AM20" s="156"/>
      <c r="AN20" s="156"/>
      <c r="AO20" s="156"/>
      <c r="AP20" s="148"/>
      <c r="AQ20" s="148"/>
      <c r="AR20" s="150"/>
      <c r="AS20" s="69"/>
      <c r="AT20" s="69"/>
      <c r="AU20" s="69"/>
      <c r="AV20" s="69"/>
      <c r="AW20" s="69"/>
      <c r="AX20" s="69"/>
      <c r="AY20" s="69"/>
      <c r="AZ20" s="83"/>
    </row>
    <row r="21" spans="1:53" ht="20.25" customHeight="1" thickBot="1" x14ac:dyDescent="0.35">
      <c r="A21" s="138"/>
      <c r="B21" s="138"/>
      <c r="C21" s="138"/>
      <c r="D21" s="145"/>
      <c r="E21" s="144"/>
      <c r="F21" s="33"/>
      <c r="G21" s="164"/>
      <c r="H21" s="34"/>
      <c r="I21" s="35"/>
      <c r="J21" s="35"/>
      <c r="K21" s="35"/>
      <c r="L21" s="35"/>
      <c r="M21" s="35"/>
      <c r="N21" s="161"/>
      <c r="O21" s="36"/>
      <c r="P21" s="37" t="s">
        <v>169</v>
      </c>
      <c r="Q21" s="41"/>
      <c r="R21" s="110" t="s">
        <v>203</v>
      </c>
      <c r="T21" s="105">
        <v>0.16666666666666666</v>
      </c>
      <c r="W21" s="142"/>
      <c r="X21" s="142"/>
      <c r="Y21" s="136">
        <v>20</v>
      </c>
      <c r="Z21" s="143"/>
      <c r="AA21" s="122"/>
      <c r="AB21" s="52"/>
      <c r="AC21" s="52"/>
      <c r="AD21" s="64"/>
      <c r="AF21" s="74"/>
      <c r="AG21" s="75"/>
      <c r="AH21" s="82">
        <v>0.1</v>
      </c>
      <c r="AI21" s="82">
        <v>5.5555555555555559E-2</v>
      </c>
      <c r="AJ21" s="68">
        <f>IF(Q21="x",AI21,0)</f>
        <v>0</v>
      </c>
      <c r="AK21" s="148"/>
      <c r="AL21" s="156"/>
      <c r="AM21" s="156"/>
      <c r="AN21" s="156"/>
      <c r="AO21" s="156"/>
      <c r="AP21" s="148"/>
      <c r="AQ21" s="148"/>
      <c r="AR21" s="151"/>
      <c r="AS21" s="69"/>
      <c r="AT21" s="69"/>
      <c r="AU21" s="69"/>
      <c r="AV21" s="69"/>
      <c r="AW21" s="69"/>
      <c r="AX21" s="69"/>
      <c r="AY21" s="69"/>
      <c r="AZ21" s="83"/>
    </row>
    <row r="22" spans="1:53" ht="20.25" customHeight="1" thickBot="1" x14ac:dyDescent="0.35">
      <c r="A22" s="138"/>
      <c r="B22" s="138"/>
      <c r="C22" s="138"/>
      <c r="D22" s="145"/>
      <c r="E22" s="144"/>
      <c r="F22" s="33"/>
      <c r="G22" s="36"/>
      <c r="H22" s="34"/>
      <c r="I22" s="35"/>
      <c r="J22" s="35"/>
      <c r="K22" s="35"/>
      <c r="L22" s="35"/>
      <c r="M22" s="35"/>
      <c r="N22" s="42"/>
      <c r="O22" s="36"/>
      <c r="P22" s="37"/>
      <c r="Q22" s="41"/>
      <c r="R22" s="110" t="s">
        <v>397</v>
      </c>
      <c r="T22" s="105">
        <v>0.16666666666666666</v>
      </c>
      <c r="W22" s="142"/>
      <c r="X22" s="142"/>
      <c r="Y22" s="136">
        <v>21</v>
      </c>
      <c r="Z22" s="143"/>
      <c r="AA22" s="122"/>
      <c r="AB22" s="52"/>
      <c r="AC22" s="52"/>
      <c r="AD22" s="64"/>
      <c r="AF22" s="74"/>
      <c r="AG22" s="75"/>
      <c r="AH22" s="82"/>
      <c r="AI22" s="82"/>
      <c r="AJ22" s="68"/>
      <c r="AK22" s="76"/>
      <c r="AL22" s="77"/>
      <c r="AM22" s="77"/>
      <c r="AN22" s="77"/>
      <c r="AO22" s="77"/>
      <c r="AP22" s="76"/>
      <c r="AQ22" s="76"/>
      <c r="AR22" s="84"/>
      <c r="AS22" s="69"/>
      <c r="AT22" s="69"/>
      <c r="AU22" s="69"/>
      <c r="AV22" s="69"/>
      <c r="AW22" s="69"/>
      <c r="AX22" s="69"/>
      <c r="AY22" s="69"/>
      <c r="AZ22" s="83"/>
    </row>
    <row r="23" spans="1:53" ht="20.25" customHeight="1" x14ac:dyDescent="0.3">
      <c r="A23" s="138">
        <v>4</v>
      </c>
      <c r="B23" s="140" t="s">
        <v>314</v>
      </c>
      <c r="C23" s="138" t="s">
        <v>20</v>
      </c>
      <c r="D23" s="145" t="s">
        <v>5</v>
      </c>
      <c r="E23" s="144" t="s">
        <v>286</v>
      </c>
      <c r="F23" s="33" t="s">
        <v>21</v>
      </c>
      <c r="G23" s="164"/>
      <c r="H23" s="34"/>
      <c r="I23" s="35"/>
      <c r="J23" s="35"/>
      <c r="K23" s="35"/>
      <c r="L23" s="35"/>
      <c r="M23" s="35"/>
      <c r="N23" s="161" t="s">
        <v>22</v>
      </c>
      <c r="O23" s="36"/>
      <c r="P23" s="37" t="s">
        <v>164</v>
      </c>
      <c r="Q23" s="41"/>
      <c r="R23" s="110" t="s">
        <v>204</v>
      </c>
      <c r="W23" s="142">
        <v>6</v>
      </c>
      <c r="X23" s="142">
        <f>+COUNTIF(Q23:Q28,"x")</f>
        <v>0</v>
      </c>
      <c r="Y23" s="136">
        <v>22</v>
      </c>
      <c r="Z23" s="143">
        <f>+X23/W23</f>
        <v>0</v>
      </c>
      <c r="AA23" s="122">
        <f>+Z23</f>
        <v>0</v>
      </c>
      <c r="AB23" s="52"/>
      <c r="AC23" s="52"/>
      <c r="AD23" s="64"/>
      <c r="AE23" s="79">
        <f>+Z23</f>
        <v>0</v>
      </c>
      <c r="AF23" s="80"/>
      <c r="AG23" s="81"/>
      <c r="AH23" s="82">
        <v>0.8</v>
      </c>
      <c r="AI23" s="82">
        <v>0.33333333333333337</v>
      </c>
      <c r="AJ23" s="68">
        <f>IF(Q23="x",AI23,0)</f>
        <v>0</v>
      </c>
      <c r="AK23" s="148">
        <f>SUM(AJ23:AJ27)</f>
        <v>0</v>
      </c>
      <c r="AL23" s="156">
        <v>-1</v>
      </c>
      <c r="AM23" s="156">
        <v>5</v>
      </c>
      <c r="AN23" s="156">
        <f>COUNTIF(R23:R27,"x")</f>
        <v>0</v>
      </c>
      <c r="AO23" s="156">
        <f>COUNTIF(Q23:Q27,"x")</f>
        <v>0</v>
      </c>
      <c r="AP23" s="148">
        <f>AN23/AL23</f>
        <v>0</v>
      </c>
      <c r="AQ23" s="148">
        <f>AO23/AM23</f>
        <v>0</v>
      </c>
      <c r="AR23" s="149"/>
      <c r="AS23" s="69">
        <f>+AP23</f>
        <v>0</v>
      </c>
      <c r="AT23" s="69">
        <f>+AQ23</f>
        <v>0</v>
      </c>
      <c r="AU23" s="69"/>
      <c r="AV23" s="69"/>
      <c r="AW23" s="69"/>
      <c r="AX23" s="69"/>
      <c r="AY23" s="69"/>
      <c r="AZ23" s="83"/>
      <c r="BA23" s="71">
        <f>AK23</f>
        <v>0</v>
      </c>
    </row>
    <row r="24" spans="1:53" ht="20.25" customHeight="1" x14ac:dyDescent="0.3">
      <c r="A24" s="138"/>
      <c r="B24" s="138"/>
      <c r="C24" s="138"/>
      <c r="D24" s="145"/>
      <c r="E24" s="144"/>
      <c r="F24" s="33" t="s">
        <v>23</v>
      </c>
      <c r="G24" s="164"/>
      <c r="H24" s="34"/>
      <c r="I24" s="35"/>
      <c r="J24" s="35"/>
      <c r="K24" s="35"/>
      <c r="L24" s="35"/>
      <c r="M24" s="35"/>
      <c r="N24" s="161"/>
      <c r="O24" s="36"/>
      <c r="P24" s="40" t="s">
        <v>166</v>
      </c>
      <c r="Q24" s="41"/>
      <c r="R24" s="110" t="s">
        <v>205</v>
      </c>
      <c r="W24" s="142"/>
      <c r="X24" s="142"/>
      <c r="Y24" s="136">
        <v>23</v>
      </c>
      <c r="Z24" s="143"/>
      <c r="AA24" s="122"/>
      <c r="AB24" s="52"/>
      <c r="AC24" s="52"/>
      <c r="AD24" s="64"/>
      <c r="AF24" s="74"/>
      <c r="AG24" s="75"/>
      <c r="AH24" s="82">
        <v>0.6</v>
      </c>
      <c r="AI24" s="82">
        <v>0.25</v>
      </c>
      <c r="AJ24" s="68">
        <f>IF(Q24="x",AI24,0)</f>
        <v>0</v>
      </c>
      <c r="AK24" s="148"/>
      <c r="AL24" s="156"/>
      <c r="AM24" s="156"/>
      <c r="AN24" s="156"/>
      <c r="AO24" s="156"/>
      <c r="AP24" s="148"/>
      <c r="AQ24" s="148"/>
      <c r="AR24" s="150"/>
      <c r="AS24" s="69"/>
      <c r="AT24" s="69"/>
      <c r="AU24" s="69"/>
      <c r="AV24" s="69"/>
      <c r="AW24" s="69"/>
      <c r="AX24" s="69"/>
      <c r="AY24" s="69"/>
      <c r="AZ24" s="83"/>
    </row>
    <row r="25" spans="1:53" ht="20.25" customHeight="1" x14ac:dyDescent="0.3">
      <c r="A25" s="138"/>
      <c r="B25" s="138"/>
      <c r="C25" s="138"/>
      <c r="D25" s="145"/>
      <c r="E25" s="144"/>
      <c r="F25" s="33" t="s">
        <v>24</v>
      </c>
      <c r="G25" s="164"/>
      <c r="H25" s="34"/>
      <c r="I25" s="35"/>
      <c r="J25" s="35"/>
      <c r="K25" s="35"/>
      <c r="L25" s="35"/>
      <c r="M25" s="35"/>
      <c r="N25" s="161"/>
      <c r="O25" s="36"/>
      <c r="P25" s="40" t="s">
        <v>167</v>
      </c>
      <c r="Q25" s="41"/>
      <c r="R25" s="110" t="s">
        <v>206</v>
      </c>
      <c r="W25" s="142"/>
      <c r="X25" s="142"/>
      <c r="Y25" s="136">
        <v>24</v>
      </c>
      <c r="Z25" s="143"/>
      <c r="AA25" s="122"/>
      <c r="AB25" s="52"/>
      <c r="AC25" s="52"/>
      <c r="AD25" s="64"/>
      <c r="AF25" s="74"/>
      <c r="AG25" s="75"/>
      <c r="AH25" s="82">
        <v>0.2</v>
      </c>
      <c r="AI25" s="82">
        <v>8.3333333333333343E-2</v>
      </c>
      <c r="AJ25" s="68">
        <f>IF(Q25="x",AI25,0)</f>
        <v>0</v>
      </c>
      <c r="AK25" s="148"/>
      <c r="AL25" s="156"/>
      <c r="AM25" s="156"/>
      <c r="AN25" s="156"/>
      <c r="AO25" s="156"/>
      <c r="AP25" s="148"/>
      <c r="AQ25" s="148"/>
      <c r="AR25" s="150"/>
      <c r="AS25" s="69"/>
      <c r="AT25" s="69"/>
      <c r="AU25" s="69"/>
      <c r="AV25" s="69"/>
      <c r="AW25" s="69"/>
      <c r="AX25" s="69"/>
      <c r="AY25" s="69"/>
      <c r="AZ25" s="83"/>
    </row>
    <row r="26" spans="1:53" ht="20.25" customHeight="1" x14ac:dyDescent="0.3">
      <c r="A26" s="138"/>
      <c r="B26" s="138"/>
      <c r="C26" s="138"/>
      <c r="D26" s="145"/>
      <c r="E26" s="144"/>
      <c r="F26" s="33" t="s">
        <v>25</v>
      </c>
      <c r="G26" s="164"/>
      <c r="H26" s="34"/>
      <c r="I26" s="35"/>
      <c r="J26" s="35"/>
      <c r="K26" s="35"/>
      <c r="L26" s="35"/>
      <c r="M26" s="35"/>
      <c r="N26" s="161"/>
      <c r="O26" s="36"/>
      <c r="P26" s="40" t="s">
        <v>168</v>
      </c>
      <c r="Q26" s="41"/>
      <c r="R26" s="110" t="s">
        <v>212</v>
      </c>
      <c r="W26" s="142"/>
      <c r="X26" s="142"/>
      <c r="Y26" s="136">
        <v>25</v>
      </c>
      <c r="Z26" s="143"/>
      <c r="AA26" s="122"/>
      <c r="AB26" s="52"/>
      <c r="AC26" s="52"/>
      <c r="AD26" s="64"/>
      <c r="AF26" s="74"/>
      <c r="AG26" s="75"/>
      <c r="AH26" s="82">
        <v>0.4</v>
      </c>
      <c r="AI26" s="82">
        <v>0.16666666666666669</v>
      </c>
      <c r="AJ26" s="68">
        <f>IF(Q26="x",AI26,0)</f>
        <v>0</v>
      </c>
      <c r="AK26" s="148"/>
      <c r="AL26" s="156"/>
      <c r="AM26" s="156"/>
      <c r="AN26" s="156"/>
      <c r="AO26" s="156"/>
      <c r="AP26" s="148"/>
      <c r="AQ26" s="148"/>
      <c r="AR26" s="150"/>
      <c r="AS26" s="69"/>
      <c r="AT26" s="69"/>
      <c r="AU26" s="69"/>
      <c r="AV26" s="69"/>
      <c r="AW26" s="69"/>
      <c r="AX26" s="69"/>
      <c r="AY26" s="69"/>
      <c r="AZ26" s="83"/>
    </row>
    <row r="27" spans="1:53" ht="20.25" customHeight="1" thickBot="1" x14ac:dyDescent="0.35">
      <c r="A27" s="138"/>
      <c r="B27" s="138"/>
      <c r="C27" s="138"/>
      <c r="D27" s="145"/>
      <c r="E27" s="144"/>
      <c r="F27" s="33"/>
      <c r="G27" s="164"/>
      <c r="H27" s="34"/>
      <c r="I27" s="35"/>
      <c r="J27" s="35"/>
      <c r="K27" s="35"/>
      <c r="L27" s="35"/>
      <c r="M27" s="35"/>
      <c r="N27" s="161"/>
      <c r="O27" s="36"/>
      <c r="P27" s="37" t="s">
        <v>169</v>
      </c>
      <c r="Q27" s="41"/>
      <c r="R27" s="110" t="s">
        <v>380</v>
      </c>
      <c r="W27" s="142"/>
      <c r="X27" s="142"/>
      <c r="Y27" s="136">
        <v>26</v>
      </c>
      <c r="Z27" s="143"/>
      <c r="AA27" s="122"/>
      <c r="AB27" s="52"/>
      <c r="AC27" s="52"/>
      <c r="AD27" s="64"/>
      <c r="AF27" s="74"/>
      <c r="AG27" s="75"/>
      <c r="AH27" s="82">
        <v>0.4</v>
      </c>
      <c r="AI27" s="82">
        <v>0.16666666666666669</v>
      </c>
      <c r="AJ27" s="68">
        <f>IF(Q27="x",AI27,0)</f>
        <v>0</v>
      </c>
      <c r="AK27" s="148"/>
      <c r="AL27" s="156"/>
      <c r="AM27" s="156"/>
      <c r="AN27" s="156"/>
      <c r="AO27" s="156"/>
      <c r="AP27" s="148"/>
      <c r="AQ27" s="148"/>
      <c r="AR27" s="151"/>
      <c r="AS27" s="69"/>
      <c r="AT27" s="69"/>
      <c r="AU27" s="69"/>
      <c r="AV27" s="69"/>
      <c r="AW27" s="69"/>
      <c r="AX27" s="69"/>
      <c r="AY27" s="69"/>
      <c r="AZ27" s="83"/>
    </row>
    <row r="28" spans="1:53" ht="20.25" customHeight="1" thickBot="1" x14ac:dyDescent="0.35">
      <c r="A28" s="138"/>
      <c r="B28" s="138"/>
      <c r="C28" s="138"/>
      <c r="D28" s="145"/>
      <c r="E28" s="144"/>
      <c r="F28" s="33"/>
      <c r="G28" s="36"/>
      <c r="H28" s="34"/>
      <c r="I28" s="35"/>
      <c r="J28" s="35"/>
      <c r="K28" s="35"/>
      <c r="L28" s="35"/>
      <c r="M28" s="35"/>
      <c r="N28" s="42"/>
      <c r="O28" s="36"/>
      <c r="P28" s="37"/>
      <c r="Q28" s="41"/>
      <c r="R28" s="110" t="s">
        <v>398</v>
      </c>
      <c r="W28" s="142"/>
      <c r="X28" s="142"/>
      <c r="Y28" s="136">
        <v>27</v>
      </c>
      <c r="Z28" s="143"/>
      <c r="AA28" s="122"/>
      <c r="AB28" s="52"/>
      <c r="AC28" s="52"/>
      <c r="AD28" s="64"/>
      <c r="AF28" s="74"/>
      <c r="AG28" s="75"/>
      <c r="AH28" s="82"/>
      <c r="AI28" s="82"/>
      <c r="AJ28" s="68"/>
      <c r="AK28" s="76"/>
      <c r="AL28" s="77"/>
      <c r="AM28" s="77"/>
      <c r="AN28" s="77"/>
      <c r="AO28" s="77"/>
      <c r="AP28" s="76"/>
      <c r="AQ28" s="76"/>
      <c r="AR28" s="84"/>
      <c r="AS28" s="69"/>
      <c r="AT28" s="69"/>
      <c r="AU28" s="69"/>
      <c r="AV28" s="69"/>
      <c r="AW28" s="69"/>
      <c r="AX28" s="69"/>
      <c r="AY28" s="69"/>
      <c r="AZ28" s="83"/>
    </row>
    <row r="29" spans="1:53" ht="20.25" customHeight="1" x14ac:dyDescent="0.3">
      <c r="A29" s="138">
        <v>5</v>
      </c>
      <c r="B29" s="140" t="s">
        <v>314</v>
      </c>
      <c r="C29" s="138" t="s">
        <v>26</v>
      </c>
      <c r="D29" s="145" t="s">
        <v>5</v>
      </c>
      <c r="E29" s="144" t="s">
        <v>27</v>
      </c>
      <c r="F29" s="33" t="s">
        <v>28</v>
      </c>
      <c r="G29" s="164"/>
      <c r="H29" s="34"/>
      <c r="I29" s="35"/>
      <c r="J29" s="35"/>
      <c r="K29" s="35"/>
      <c r="L29" s="35"/>
      <c r="M29" s="35"/>
      <c r="N29" s="161"/>
      <c r="O29" s="36"/>
      <c r="P29" s="37" t="s">
        <v>164</v>
      </c>
      <c r="Q29" s="41"/>
      <c r="R29" s="110" t="s">
        <v>381</v>
      </c>
      <c r="W29" s="142">
        <v>6</v>
      </c>
      <c r="X29" s="142">
        <f>+COUNTIF(Q29:Q34,"x")</f>
        <v>0</v>
      </c>
      <c r="Y29" s="136">
        <v>28</v>
      </c>
      <c r="Z29" s="143">
        <f>+X29/W29</f>
        <v>0</v>
      </c>
      <c r="AA29" s="122">
        <f>+Z29</f>
        <v>0</v>
      </c>
      <c r="AB29" s="52"/>
      <c r="AC29" s="52"/>
      <c r="AD29" s="64"/>
      <c r="AE29" s="79">
        <f>+Z29</f>
        <v>0</v>
      </c>
      <c r="AF29" s="80"/>
      <c r="AG29" s="81"/>
      <c r="AH29" s="82">
        <v>0.7</v>
      </c>
      <c r="AI29" s="82">
        <v>0.30434782608695654</v>
      </c>
      <c r="AJ29" s="68">
        <f>IF(Q29="x",AI29,0)</f>
        <v>0</v>
      </c>
      <c r="AK29" s="148">
        <f>SUM(AJ29:AJ33)</f>
        <v>0</v>
      </c>
      <c r="AL29" s="156">
        <v>-1</v>
      </c>
      <c r="AM29" s="156">
        <v>5</v>
      </c>
      <c r="AN29" s="156">
        <f>COUNTIF(R29:R32,"x")</f>
        <v>0</v>
      </c>
      <c r="AO29" s="156">
        <f>COUNTIF(Q29:Q33,"x")</f>
        <v>0</v>
      </c>
      <c r="AP29" s="148">
        <f>AN29/AL29</f>
        <v>0</v>
      </c>
      <c r="AQ29" s="148">
        <f>AO29/AM29</f>
        <v>0</v>
      </c>
      <c r="AR29" s="149"/>
      <c r="AS29" s="69">
        <f>+AP29</f>
        <v>0</v>
      </c>
      <c r="AT29" s="69">
        <f>+AQ29</f>
        <v>0</v>
      </c>
      <c r="AU29" s="69"/>
      <c r="AV29" s="69"/>
      <c r="AW29" s="69"/>
      <c r="AX29" s="69"/>
      <c r="AY29" s="69"/>
      <c r="AZ29" s="83"/>
      <c r="BA29" s="71">
        <f>AK29</f>
        <v>0</v>
      </c>
    </row>
    <row r="30" spans="1:53" ht="20.25" customHeight="1" x14ac:dyDescent="0.3">
      <c r="A30" s="138"/>
      <c r="B30" s="138"/>
      <c r="C30" s="138"/>
      <c r="D30" s="145"/>
      <c r="E30" s="144"/>
      <c r="F30" s="33" t="s">
        <v>29</v>
      </c>
      <c r="G30" s="164"/>
      <c r="H30" s="34"/>
      <c r="I30" s="35"/>
      <c r="J30" s="35"/>
      <c r="K30" s="35"/>
      <c r="L30" s="35"/>
      <c r="M30" s="35"/>
      <c r="N30" s="161"/>
      <c r="O30" s="36"/>
      <c r="P30" s="40" t="s">
        <v>166</v>
      </c>
      <c r="Q30" s="41"/>
      <c r="R30" s="110" t="s">
        <v>207</v>
      </c>
      <c r="W30" s="142"/>
      <c r="X30" s="142"/>
      <c r="Y30" s="136">
        <v>29</v>
      </c>
      <c r="Z30" s="143"/>
      <c r="AA30" s="122"/>
      <c r="AB30" s="52"/>
      <c r="AC30" s="52"/>
      <c r="AD30" s="64"/>
      <c r="AF30" s="74"/>
      <c r="AG30" s="75"/>
      <c r="AH30" s="82">
        <v>0.5</v>
      </c>
      <c r="AI30" s="82">
        <v>0.21739130434782611</v>
      </c>
      <c r="AJ30" s="68">
        <f>IF(Q30="x",AI30,0)</f>
        <v>0</v>
      </c>
      <c r="AK30" s="148"/>
      <c r="AL30" s="156"/>
      <c r="AM30" s="156"/>
      <c r="AN30" s="156"/>
      <c r="AO30" s="156"/>
      <c r="AP30" s="148"/>
      <c r="AQ30" s="148"/>
      <c r="AR30" s="150"/>
      <c r="AS30" s="69"/>
      <c r="AT30" s="69"/>
      <c r="AU30" s="69"/>
      <c r="AV30" s="69"/>
      <c r="AW30" s="69"/>
      <c r="AX30" s="69"/>
      <c r="AY30" s="69"/>
      <c r="AZ30" s="83"/>
    </row>
    <row r="31" spans="1:53" ht="20.25" customHeight="1" x14ac:dyDescent="0.3">
      <c r="A31" s="138"/>
      <c r="B31" s="138"/>
      <c r="C31" s="138"/>
      <c r="D31" s="145"/>
      <c r="E31" s="144"/>
      <c r="F31" s="33" t="s">
        <v>30</v>
      </c>
      <c r="G31" s="164"/>
      <c r="H31" s="34"/>
      <c r="I31" s="35"/>
      <c r="J31" s="35"/>
      <c r="K31" s="35"/>
      <c r="L31" s="35"/>
      <c r="M31" s="35"/>
      <c r="N31" s="161"/>
      <c r="O31" s="36"/>
      <c r="P31" s="40" t="s">
        <v>167</v>
      </c>
      <c r="Q31" s="41"/>
      <c r="R31" s="110" t="s">
        <v>208</v>
      </c>
      <c r="W31" s="142"/>
      <c r="X31" s="142"/>
      <c r="Y31" s="136">
        <v>30</v>
      </c>
      <c r="Z31" s="143"/>
      <c r="AA31" s="122"/>
      <c r="AB31" s="52"/>
      <c r="AC31" s="52"/>
      <c r="AD31" s="64"/>
      <c r="AF31" s="74"/>
      <c r="AG31" s="75"/>
      <c r="AH31" s="82">
        <v>0.2</v>
      </c>
      <c r="AI31" s="82">
        <v>8.6956521739130446E-2</v>
      </c>
      <c r="AJ31" s="68">
        <f>IF(Q31="x",AI31,0)</f>
        <v>0</v>
      </c>
      <c r="AK31" s="148"/>
      <c r="AL31" s="156"/>
      <c r="AM31" s="156"/>
      <c r="AN31" s="156"/>
      <c r="AO31" s="156"/>
      <c r="AP31" s="148"/>
      <c r="AQ31" s="148"/>
      <c r="AR31" s="150"/>
      <c r="AS31" s="69"/>
      <c r="AT31" s="69"/>
      <c r="AU31" s="69"/>
      <c r="AV31" s="69"/>
      <c r="AW31" s="69"/>
      <c r="AX31" s="69"/>
      <c r="AY31" s="69"/>
      <c r="AZ31" s="83"/>
    </row>
    <row r="32" spans="1:53" ht="20.25" customHeight="1" x14ac:dyDescent="0.3">
      <c r="A32" s="138"/>
      <c r="B32" s="138"/>
      <c r="C32" s="138"/>
      <c r="D32" s="145"/>
      <c r="E32" s="144"/>
      <c r="F32" s="33"/>
      <c r="G32" s="164"/>
      <c r="H32" s="34"/>
      <c r="I32" s="35"/>
      <c r="J32" s="35"/>
      <c r="K32" s="35"/>
      <c r="L32" s="35"/>
      <c r="M32" s="35"/>
      <c r="N32" s="161"/>
      <c r="O32" s="36"/>
      <c r="P32" s="40" t="s">
        <v>168</v>
      </c>
      <c r="Q32" s="41"/>
      <c r="R32" s="110" t="s">
        <v>209</v>
      </c>
      <c r="W32" s="142"/>
      <c r="X32" s="142"/>
      <c r="Y32" s="136">
        <v>31</v>
      </c>
      <c r="Z32" s="143"/>
      <c r="AA32" s="122"/>
      <c r="AB32" s="52"/>
      <c r="AC32" s="52"/>
      <c r="AD32" s="64"/>
      <c r="AF32" s="74"/>
      <c r="AG32" s="75"/>
      <c r="AH32" s="82">
        <v>0.3</v>
      </c>
      <c r="AI32" s="82">
        <v>0.13043478260869565</v>
      </c>
      <c r="AJ32" s="68">
        <f>IF(Q32="x",AI32,0)</f>
        <v>0</v>
      </c>
      <c r="AK32" s="148"/>
      <c r="AL32" s="156"/>
      <c r="AM32" s="156"/>
      <c r="AN32" s="156"/>
      <c r="AO32" s="156"/>
      <c r="AP32" s="148"/>
      <c r="AQ32" s="148"/>
      <c r="AR32" s="150"/>
      <c r="AS32" s="69"/>
      <c r="AT32" s="69"/>
      <c r="AU32" s="69"/>
      <c r="AV32" s="69"/>
      <c r="AW32" s="69"/>
      <c r="AX32" s="69"/>
      <c r="AY32" s="69"/>
      <c r="AZ32" s="83"/>
    </row>
    <row r="33" spans="1:53" ht="20.25" customHeight="1" thickBot="1" x14ac:dyDescent="0.35">
      <c r="A33" s="138"/>
      <c r="B33" s="138"/>
      <c r="C33" s="138"/>
      <c r="D33" s="145"/>
      <c r="E33" s="144"/>
      <c r="F33" s="33"/>
      <c r="G33" s="164"/>
      <c r="H33" s="34"/>
      <c r="I33" s="35"/>
      <c r="J33" s="35"/>
      <c r="K33" s="35"/>
      <c r="L33" s="35"/>
      <c r="M33" s="35"/>
      <c r="N33" s="161"/>
      <c r="O33" s="36"/>
      <c r="P33" s="37" t="s">
        <v>169</v>
      </c>
      <c r="Q33" s="41"/>
      <c r="R33" s="110" t="s">
        <v>210</v>
      </c>
      <c r="W33" s="142"/>
      <c r="X33" s="142"/>
      <c r="Y33" s="136">
        <v>32</v>
      </c>
      <c r="Z33" s="143"/>
      <c r="AA33" s="122"/>
      <c r="AB33" s="52"/>
      <c r="AC33" s="52"/>
      <c r="AD33" s="64"/>
      <c r="AF33" s="74"/>
      <c r="AG33" s="75"/>
      <c r="AH33" s="82">
        <v>0.6</v>
      </c>
      <c r="AI33" s="82">
        <v>0.2608695652173913</v>
      </c>
      <c r="AJ33" s="68">
        <f>IF(Q33="x",AI33,0)</f>
        <v>0</v>
      </c>
      <c r="AK33" s="148"/>
      <c r="AL33" s="156"/>
      <c r="AM33" s="156"/>
      <c r="AN33" s="156"/>
      <c r="AO33" s="156"/>
      <c r="AP33" s="148"/>
      <c r="AQ33" s="148"/>
      <c r="AR33" s="151"/>
      <c r="AS33" s="69"/>
      <c r="AT33" s="69"/>
      <c r="AU33" s="69"/>
      <c r="AV33" s="69"/>
      <c r="AW33" s="69"/>
      <c r="AX33" s="69"/>
      <c r="AY33" s="69"/>
      <c r="AZ33" s="83"/>
    </row>
    <row r="34" spans="1:53" ht="20.25" customHeight="1" thickBot="1" x14ac:dyDescent="0.35">
      <c r="A34" s="138"/>
      <c r="B34" s="138"/>
      <c r="C34" s="138"/>
      <c r="D34" s="145"/>
      <c r="E34" s="144"/>
      <c r="F34" s="33"/>
      <c r="G34" s="36"/>
      <c r="H34" s="34"/>
      <c r="I34" s="35"/>
      <c r="J34" s="35"/>
      <c r="K34" s="35"/>
      <c r="L34" s="35"/>
      <c r="M34" s="35"/>
      <c r="N34" s="42"/>
      <c r="O34" s="36"/>
      <c r="P34" s="37"/>
      <c r="Q34" s="41"/>
      <c r="R34" s="110" t="s">
        <v>399</v>
      </c>
      <c r="W34" s="142"/>
      <c r="X34" s="142"/>
      <c r="Y34" s="136">
        <v>33</v>
      </c>
      <c r="Z34" s="143"/>
      <c r="AA34" s="122"/>
      <c r="AB34" s="52"/>
      <c r="AC34" s="52"/>
      <c r="AD34" s="64"/>
      <c r="AF34" s="74"/>
      <c r="AG34" s="75"/>
      <c r="AH34" s="82"/>
      <c r="AI34" s="82"/>
      <c r="AJ34" s="68"/>
      <c r="AK34" s="76"/>
      <c r="AL34" s="77"/>
      <c r="AM34" s="77"/>
      <c r="AN34" s="77"/>
      <c r="AO34" s="77"/>
      <c r="AP34" s="76"/>
      <c r="AQ34" s="76"/>
      <c r="AR34" s="84"/>
      <c r="AS34" s="69"/>
      <c r="AT34" s="69"/>
      <c r="AU34" s="69"/>
      <c r="AV34" s="69"/>
      <c r="AW34" s="69"/>
      <c r="AX34" s="69"/>
      <c r="AY34" s="69"/>
      <c r="AZ34" s="83"/>
    </row>
    <row r="35" spans="1:53" ht="20.25" customHeight="1" x14ac:dyDescent="0.3">
      <c r="A35" s="138">
        <v>6</v>
      </c>
      <c r="B35" s="140" t="s">
        <v>314</v>
      </c>
      <c r="C35" s="138" t="s">
        <v>213</v>
      </c>
      <c r="D35" s="145" t="s">
        <v>5</v>
      </c>
      <c r="E35" s="144" t="s">
        <v>31</v>
      </c>
      <c r="F35" s="33" t="s">
        <v>32</v>
      </c>
      <c r="G35" s="164"/>
      <c r="H35" s="34"/>
      <c r="I35" s="35"/>
      <c r="J35" s="35"/>
      <c r="K35" s="35"/>
      <c r="L35" s="35"/>
      <c r="M35" s="35"/>
      <c r="N35" s="161"/>
      <c r="O35" s="36"/>
      <c r="P35" s="37" t="s">
        <v>164</v>
      </c>
      <c r="Q35" s="41"/>
      <c r="R35" s="110" t="s">
        <v>182</v>
      </c>
      <c r="W35" s="142">
        <v>5</v>
      </c>
      <c r="X35" s="142">
        <f>+COUNTIF(Q35:Q39,"x")</f>
        <v>0</v>
      </c>
      <c r="Y35" s="136">
        <v>34</v>
      </c>
      <c r="Z35" s="143">
        <f>+X35/W35</f>
        <v>0</v>
      </c>
      <c r="AA35" s="122">
        <f>+Z35</f>
        <v>0</v>
      </c>
      <c r="AB35" s="52"/>
      <c r="AC35" s="52"/>
      <c r="AD35" s="64"/>
      <c r="AE35" s="79">
        <f>+Z35</f>
        <v>0</v>
      </c>
      <c r="AF35" s="80"/>
      <c r="AG35" s="81"/>
      <c r="AH35" s="82">
        <v>9.0899999999999995E-2</v>
      </c>
      <c r="AI35" s="82">
        <v>7.1574803149606292E-2</v>
      </c>
      <c r="AJ35" s="68">
        <f>IF(Q35="x",AI35,0)</f>
        <v>0</v>
      </c>
      <c r="AK35" s="148">
        <f>SUM(AJ35:AJ37)</f>
        <v>0</v>
      </c>
      <c r="AL35" s="156">
        <v>-2</v>
      </c>
      <c r="AM35" s="156">
        <v>3</v>
      </c>
      <c r="AN35" s="156" t="e">
        <f>COUNTIF(#REF!,"x")</f>
        <v>#REF!</v>
      </c>
      <c r="AO35" s="156">
        <f>COUNTIF(Q35:Q37,"x")</f>
        <v>0</v>
      </c>
      <c r="AP35" s="148" t="e">
        <f>AN35/AL35</f>
        <v>#REF!</v>
      </c>
      <c r="AQ35" s="148">
        <f>AO35/AM35</f>
        <v>0</v>
      </c>
      <c r="AR35" s="149">
        <f>(AW36*AX36+AW37*AX37)/2</f>
        <v>0</v>
      </c>
      <c r="AS35" s="69" t="e">
        <f>+AP35</f>
        <v>#REF!</v>
      </c>
      <c r="AT35" s="69">
        <f>+AQ35</f>
        <v>0</v>
      </c>
      <c r="AU35" s="69">
        <v>6.7000000000000004E-2</v>
      </c>
      <c r="AV35" s="69">
        <f>AU35*Q35</f>
        <v>0</v>
      </c>
      <c r="AW35" s="85">
        <v>0</v>
      </c>
      <c r="AX35" s="85">
        <v>1</v>
      </c>
      <c r="AY35" s="85">
        <f>AR35</f>
        <v>0</v>
      </c>
      <c r="AZ35" s="86">
        <f>AV35+AV36+AV37</f>
        <v>0</v>
      </c>
      <c r="BA35" s="71">
        <f>AK35</f>
        <v>0</v>
      </c>
    </row>
    <row r="36" spans="1:53" ht="20.25" customHeight="1" x14ac:dyDescent="0.3">
      <c r="A36" s="138"/>
      <c r="B36" s="138"/>
      <c r="C36" s="138"/>
      <c r="D36" s="145"/>
      <c r="E36" s="144"/>
      <c r="F36" s="33" t="s">
        <v>33</v>
      </c>
      <c r="G36" s="164"/>
      <c r="H36" s="34"/>
      <c r="I36" s="35"/>
      <c r="J36" s="35"/>
      <c r="K36" s="35"/>
      <c r="L36" s="35"/>
      <c r="M36" s="35"/>
      <c r="N36" s="161"/>
      <c r="O36" s="36"/>
      <c r="P36" s="40" t="s">
        <v>166</v>
      </c>
      <c r="Q36" s="41"/>
      <c r="R36" s="110" t="s">
        <v>382</v>
      </c>
      <c r="W36" s="142"/>
      <c r="X36" s="142"/>
      <c r="Y36" s="136">
        <v>35</v>
      </c>
      <c r="Z36" s="143"/>
      <c r="AA36" s="122"/>
      <c r="AB36" s="52"/>
      <c r="AC36" s="52"/>
      <c r="AD36" s="64"/>
      <c r="AF36" s="74"/>
      <c r="AG36" s="75"/>
      <c r="AH36" s="82">
        <v>0.45450000000000002</v>
      </c>
      <c r="AI36" s="82">
        <v>0.35787401574803152</v>
      </c>
      <c r="AJ36" s="68">
        <f>IF(Q36="x",AI36,0)</f>
        <v>0</v>
      </c>
      <c r="AK36" s="148"/>
      <c r="AL36" s="156"/>
      <c r="AM36" s="156"/>
      <c r="AN36" s="156"/>
      <c r="AO36" s="156"/>
      <c r="AP36" s="148"/>
      <c r="AQ36" s="148"/>
      <c r="AR36" s="150"/>
      <c r="AS36" s="69"/>
      <c r="AT36" s="69"/>
      <c r="AU36" s="69">
        <v>0.33</v>
      </c>
      <c r="AV36" s="69">
        <f>AU36*Q36</f>
        <v>0</v>
      </c>
      <c r="AW36" s="85">
        <v>1</v>
      </c>
      <c r="AX36" s="85">
        <v>0</v>
      </c>
      <c r="AY36" s="69"/>
      <c r="AZ36" s="83"/>
    </row>
    <row r="37" spans="1:53" ht="20.25" customHeight="1" x14ac:dyDescent="0.3">
      <c r="A37" s="138"/>
      <c r="B37" s="138"/>
      <c r="C37" s="138"/>
      <c r="D37" s="145"/>
      <c r="E37" s="144"/>
      <c r="F37" s="33" t="s">
        <v>34</v>
      </c>
      <c r="G37" s="164"/>
      <c r="H37" s="34"/>
      <c r="I37" s="35"/>
      <c r="J37" s="35"/>
      <c r="K37" s="35"/>
      <c r="L37" s="35"/>
      <c r="M37" s="35"/>
      <c r="N37" s="161"/>
      <c r="O37" s="36"/>
      <c r="P37" s="40" t="s">
        <v>167</v>
      </c>
      <c r="Q37" s="41"/>
      <c r="R37" s="110" t="s">
        <v>211</v>
      </c>
      <c r="W37" s="142"/>
      <c r="X37" s="142"/>
      <c r="Y37" s="136">
        <v>36</v>
      </c>
      <c r="Z37" s="143"/>
      <c r="AA37" s="122"/>
      <c r="AB37" s="52"/>
      <c r="AC37" s="52"/>
      <c r="AD37" s="64"/>
      <c r="AF37" s="74"/>
      <c r="AG37" s="75"/>
      <c r="AH37" s="82">
        <v>0.72730000000000006</v>
      </c>
      <c r="AI37" s="82">
        <v>0.57267716535433077</v>
      </c>
      <c r="AJ37" s="68">
        <f>IF(Q37="x",AI37,0)</f>
        <v>0</v>
      </c>
      <c r="AK37" s="148"/>
      <c r="AL37" s="156"/>
      <c r="AM37" s="156"/>
      <c r="AN37" s="156"/>
      <c r="AO37" s="156"/>
      <c r="AP37" s="148"/>
      <c r="AQ37" s="148"/>
      <c r="AR37" s="150"/>
      <c r="AS37" s="69"/>
      <c r="AT37" s="69"/>
      <c r="AU37" s="69">
        <v>0.53</v>
      </c>
      <c r="AV37" s="69">
        <f>AU37*Q37</f>
        <v>0</v>
      </c>
      <c r="AW37" s="85">
        <v>1</v>
      </c>
      <c r="AX37" s="85">
        <v>0</v>
      </c>
      <c r="AY37" s="69"/>
      <c r="AZ37" s="83"/>
    </row>
    <row r="38" spans="1:53" ht="20.25" customHeight="1" x14ac:dyDescent="0.3">
      <c r="A38" s="138"/>
      <c r="B38" s="138"/>
      <c r="C38" s="138"/>
      <c r="D38" s="145"/>
      <c r="E38" s="144"/>
      <c r="F38" s="33"/>
      <c r="G38" s="36"/>
      <c r="H38" s="34"/>
      <c r="I38" s="35"/>
      <c r="J38" s="35"/>
      <c r="K38" s="35"/>
      <c r="L38" s="35"/>
      <c r="M38" s="35"/>
      <c r="N38" s="42"/>
      <c r="O38" s="36"/>
      <c r="P38" s="40"/>
      <c r="Q38" s="41"/>
      <c r="R38" s="110" t="s">
        <v>400</v>
      </c>
      <c r="W38" s="142"/>
      <c r="X38" s="142"/>
      <c r="Y38" s="136">
        <v>37</v>
      </c>
      <c r="Z38" s="143"/>
      <c r="AA38" s="122"/>
      <c r="AB38" s="52"/>
      <c r="AC38" s="52"/>
      <c r="AD38" s="64"/>
      <c r="AF38" s="74"/>
      <c r="AG38" s="75"/>
      <c r="AH38" s="82"/>
      <c r="AI38" s="82"/>
      <c r="AJ38" s="68"/>
      <c r="AK38" s="76"/>
      <c r="AL38" s="77"/>
      <c r="AM38" s="77"/>
      <c r="AN38" s="77"/>
      <c r="AO38" s="77"/>
      <c r="AP38" s="76"/>
      <c r="AQ38" s="76"/>
      <c r="AR38" s="87"/>
      <c r="AS38" s="69"/>
      <c r="AT38" s="69"/>
      <c r="AU38" s="69"/>
      <c r="AV38" s="69"/>
      <c r="AW38" s="85"/>
      <c r="AX38" s="85"/>
      <c r="AY38" s="69"/>
      <c r="AZ38" s="83"/>
    </row>
    <row r="39" spans="1:53" ht="20.25" customHeight="1" thickBot="1" x14ac:dyDescent="0.35">
      <c r="A39" s="138"/>
      <c r="B39" s="138"/>
      <c r="C39" s="138"/>
      <c r="D39" s="145"/>
      <c r="E39" s="144"/>
      <c r="F39" s="33"/>
      <c r="G39" s="36"/>
      <c r="H39" s="34"/>
      <c r="I39" s="35"/>
      <c r="J39" s="35"/>
      <c r="K39" s="35"/>
      <c r="L39" s="35"/>
      <c r="M39" s="35"/>
      <c r="N39" s="42"/>
      <c r="O39" s="36"/>
      <c r="P39" s="40"/>
      <c r="Q39" s="41"/>
      <c r="R39" s="110" t="s">
        <v>401</v>
      </c>
      <c r="W39" s="142"/>
      <c r="X39" s="142"/>
      <c r="Y39" s="136">
        <v>38</v>
      </c>
      <c r="Z39" s="143"/>
      <c r="AA39" s="122"/>
      <c r="AB39" s="52"/>
      <c r="AC39" s="52"/>
      <c r="AD39" s="64"/>
      <c r="AF39" s="74"/>
      <c r="AG39" s="75"/>
      <c r="AH39" s="82"/>
      <c r="AI39" s="82"/>
      <c r="AJ39" s="68"/>
      <c r="AK39" s="76"/>
      <c r="AL39" s="77"/>
      <c r="AM39" s="77"/>
      <c r="AN39" s="77"/>
      <c r="AO39" s="77"/>
      <c r="AP39" s="76"/>
      <c r="AQ39" s="76"/>
      <c r="AR39" s="87"/>
      <c r="AS39" s="69"/>
      <c r="AT39" s="69"/>
      <c r="AU39" s="69"/>
      <c r="AV39" s="69"/>
      <c r="AW39" s="85"/>
      <c r="AX39" s="85"/>
      <c r="AY39" s="69"/>
      <c r="AZ39" s="83"/>
    </row>
    <row r="40" spans="1:53" ht="20.25" customHeight="1" x14ac:dyDescent="0.3">
      <c r="A40" s="138">
        <v>7</v>
      </c>
      <c r="B40" s="140" t="s">
        <v>315</v>
      </c>
      <c r="C40" s="138" t="s">
        <v>35</v>
      </c>
      <c r="D40" s="145" t="s">
        <v>15</v>
      </c>
      <c r="E40" s="144" t="s">
        <v>351</v>
      </c>
      <c r="F40" s="33" t="s">
        <v>36</v>
      </c>
      <c r="G40" s="164"/>
      <c r="H40" s="34"/>
      <c r="I40" s="35"/>
      <c r="J40" s="35"/>
      <c r="K40" s="35"/>
      <c r="L40" s="35"/>
      <c r="M40" s="35"/>
      <c r="N40" s="161"/>
      <c r="O40" s="36"/>
      <c r="P40" s="37" t="s">
        <v>164</v>
      </c>
      <c r="Q40" s="41"/>
      <c r="R40" s="110" t="s">
        <v>383</v>
      </c>
      <c r="W40" s="142">
        <v>7</v>
      </c>
      <c r="X40" s="142">
        <f>+COUNTIF(Q40:Q46,"x")</f>
        <v>0</v>
      </c>
      <c r="Y40" s="136">
        <v>39</v>
      </c>
      <c r="Z40" s="143">
        <f>+X40/W40</f>
        <v>0</v>
      </c>
      <c r="AA40" s="122">
        <f>+Z40</f>
        <v>0</v>
      </c>
      <c r="AB40" s="52"/>
      <c r="AC40" s="52"/>
      <c r="AD40" s="64"/>
      <c r="AE40" s="79">
        <f>+Z40</f>
        <v>0</v>
      </c>
      <c r="AF40" s="80"/>
      <c r="AG40" s="81"/>
      <c r="AH40" s="82">
        <v>0.54549999999999998</v>
      </c>
      <c r="AI40" s="82">
        <v>0.23085061362674567</v>
      </c>
      <c r="AJ40" s="68">
        <f>IF(Q40="x",AI40,0)</f>
        <v>0</v>
      </c>
      <c r="AK40" s="148">
        <f>SUM(AJ40:AJ44)</f>
        <v>0</v>
      </c>
      <c r="AL40" s="156">
        <v>-2</v>
      </c>
      <c r="AM40" s="156">
        <v>5</v>
      </c>
      <c r="AN40" s="156" t="e">
        <f>COUNTIF(#REF!,"x")</f>
        <v>#REF!</v>
      </c>
      <c r="AO40" s="156">
        <f>COUNTIF(Q40:Q44,"x")</f>
        <v>0</v>
      </c>
      <c r="AP40" s="148" t="e">
        <f>AN40/AL40</f>
        <v>#REF!</v>
      </c>
      <c r="AQ40" s="148">
        <f>AO40/AM40</f>
        <v>0</v>
      </c>
      <c r="AR40" s="149"/>
      <c r="AS40" s="69" t="e">
        <f>+AP40</f>
        <v>#REF!</v>
      </c>
      <c r="AT40" s="69">
        <f>+AQ40</f>
        <v>0</v>
      </c>
      <c r="AU40" s="69">
        <v>0.22</v>
      </c>
      <c r="AV40" s="69"/>
      <c r="AW40" s="69"/>
      <c r="AX40" s="69"/>
      <c r="AY40" s="69"/>
      <c r="AZ40" s="83"/>
      <c r="BA40" s="71">
        <f>AK40</f>
        <v>0</v>
      </c>
    </row>
    <row r="41" spans="1:53" ht="20.25" customHeight="1" x14ac:dyDescent="0.3">
      <c r="A41" s="138"/>
      <c r="B41" s="138"/>
      <c r="C41" s="138"/>
      <c r="D41" s="145"/>
      <c r="E41" s="144"/>
      <c r="F41" s="33" t="s">
        <v>37</v>
      </c>
      <c r="G41" s="164"/>
      <c r="H41" s="34"/>
      <c r="I41" s="35"/>
      <c r="J41" s="35"/>
      <c r="K41" s="35"/>
      <c r="L41" s="35"/>
      <c r="M41" s="35"/>
      <c r="N41" s="161"/>
      <c r="O41" s="36"/>
      <c r="P41" s="40" t="s">
        <v>166</v>
      </c>
      <c r="Q41" s="41"/>
      <c r="R41" s="110" t="s">
        <v>193</v>
      </c>
      <c r="W41" s="142"/>
      <c r="X41" s="142"/>
      <c r="Y41" s="136">
        <v>40</v>
      </c>
      <c r="Z41" s="143"/>
      <c r="AA41" s="122"/>
      <c r="AB41" s="52"/>
      <c r="AC41" s="52"/>
      <c r="AD41" s="64"/>
      <c r="AF41" s="74"/>
      <c r="AG41" s="75"/>
      <c r="AH41" s="82">
        <v>0.54549999999999998</v>
      </c>
      <c r="AI41" s="82">
        <v>0.23085061362674567</v>
      </c>
      <c r="AJ41" s="68">
        <f>IF(Q41="x",AI41,0)</f>
        <v>0</v>
      </c>
      <c r="AK41" s="148"/>
      <c r="AL41" s="156"/>
      <c r="AM41" s="156"/>
      <c r="AN41" s="156"/>
      <c r="AO41" s="156"/>
      <c r="AP41" s="148"/>
      <c r="AQ41" s="148"/>
      <c r="AR41" s="150"/>
      <c r="AS41" s="69"/>
      <c r="AT41" s="69"/>
      <c r="AU41" s="69">
        <v>0.22</v>
      </c>
      <c r="AV41" s="69"/>
      <c r="AW41" s="69"/>
      <c r="AX41" s="69"/>
      <c r="AY41" s="69"/>
      <c r="AZ41" s="83"/>
    </row>
    <row r="42" spans="1:53" ht="20.25" customHeight="1" x14ac:dyDescent="0.3">
      <c r="A42" s="138"/>
      <c r="B42" s="138"/>
      <c r="C42" s="138"/>
      <c r="D42" s="145"/>
      <c r="E42" s="144"/>
      <c r="F42" s="33" t="s">
        <v>38</v>
      </c>
      <c r="G42" s="164"/>
      <c r="H42" s="34"/>
      <c r="I42" s="35"/>
      <c r="J42" s="35"/>
      <c r="K42" s="35"/>
      <c r="L42" s="35"/>
      <c r="M42" s="35"/>
      <c r="N42" s="161"/>
      <c r="O42" s="36"/>
      <c r="P42" s="40" t="s">
        <v>167</v>
      </c>
      <c r="Q42" s="41"/>
      <c r="R42" s="110" t="s">
        <v>194</v>
      </c>
      <c r="W42" s="142"/>
      <c r="X42" s="142"/>
      <c r="Y42" s="136">
        <v>41</v>
      </c>
      <c r="Z42" s="143"/>
      <c r="AA42" s="122"/>
      <c r="AB42" s="52"/>
      <c r="AC42" s="52"/>
      <c r="AD42" s="64"/>
      <c r="AF42" s="74"/>
      <c r="AG42" s="75"/>
      <c r="AH42" s="82">
        <v>0.54549999999999998</v>
      </c>
      <c r="AI42" s="82">
        <v>0.23085061362674567</v>
      </c>
      <c r="AJ42" s="68">
        <f>IF(Q42="x",AI42,0)</f>
        <v>0</v>
      </c>
      <c r="AK42" s="148"/>
      <c r="AL42" s="156"/>
      <c r="AM42" s="156"/>
      <c r="AN42" s="156"/>
      <c r="AO42" s="156"/>
      <c r="AP42" s="148"/>
      <c r="AQ42" s="148"/>
      <c r="AR42" s="150"/>
      <c r="AS42" s="69"/>
      <c r="AT42" s="69"/>
      <c r="AU42" s="69">
        <v>0.22</v>
      </c>
      <c r="AV42" s="69"/>
      <c r="AW42" s="69"/>
      <c r="AX42" s="69"/>
      <c r="AY42" s="69"/>
      <c r="AZ42" s="83"/>
    </row>
    <row r="43" spans="1:53" ht="20.25" customHeight="1" x14ac:dyDescent="0.3">
      <c r="A43" s="138"/>
      <c r="B43" s="138"/>
      <c r="C43" s="138"/>
      <c r="D43" s="145"/>
      <c r="E43" s="144"/>
      <c r="F43" s="33" t="s">
        <v>39</v>
      </c>
      <c r="G43" s="164"/>
      <c r="H43" s="34"/>
      <c r="I43" s="35"/>
      <c r="J43" s="35"/>
      <c r="K43" s="35"/>
      <c r="L43" s="35"/>
      <c r="M43" s="35"/>
      <c r="N43" s="161"/>
      <c r="O43" s="36"/>
      <c r="P43" s="40" t="s">
        <v>168</v>
      </c>
      <c r="Q43" s="41"/>
      <c r="R43" s="110" t="s">
        <v>196</v>
      </c>
      <c r="W43" s="142"/>
      <c r="X43" s="142"/>
      <c r="Y43" s="136">
        <v>42</v>
      </c>
      <c r="Z43" s="143"/>
      <c r="AA43" s="122"/>
      <c r="AB43" s="52"/>
      <c r="AC43" s="52"/>
      <c r="AD43" s="64"/>
      <c r="AF43" s="74"/>
      <c r="AG43" s="75"/>
      <c r="AH43" s="82">
        <v>0.36359999999999998</v>
      </c>
      <c r="AI43" s="82">
        <v>0.1538721963605586</v>
      </c>
      <c r="AJ43" s="68">
        <f>IF(Q43="x",AI43,0)</f>
        <v>0</v>
      </c>
      <c r="AK43" s="148"/>
      <c r="AL43" s="156"/>
      <c r="AM43" s="156"/>
      <c r="AN43" s="156"/>
      <c r="AO43" s="156"/>
      <c r="AP43" s="148"/>
      <c r="AQ43" s="148"/>
      <c r="AR43" s="150"/>
      <c r="AS43" s="69"/>
      <c r="AT43" s="69"/>
      <c r="AU43" s="69"/>
      <c r="AV43" s="69"/>
      <c r="AW43" s="69"/>
      <c r="AX43" s="69"/>
      <c r="AY43" s="69"/>
      <c r="AZ43" s="83"/>
    </row>
    <row r="44" spans="1:53" ht="20.25" customHeight="1" x14ac:dyDescent="0.3">
      <c r="A44" s="138"/>
      <c r="B44" s="138"/>
      <c r="C44" s="138"/>
      <c r="D44" s="145"/>
      <c r="E44" s="144"/>
      <c r="F44" s="33"/>
      <c r="G44" s="164"/>
      <c r="H44" s="34"/>
      <c r="I44" s="35"/>
      <c r="J44" s="35"/>
      <c r="K44" s="35"/>
      <c r="L44" s="35"/>
      <c r="M44" s="35"/>
      <c r="N44" s="161"/>
      <c r="O44" s="36"/>
      <c r="P44" s="40"/>
      <c r="Q44" s="41"/>
      <c r="R44" s="110" t="s">
        <v>195</v>
      </c>
      <c r="W44" s="142"/>
      <c r="X44" s="142"/>
      <c r="Y44" s="136">
        <v>43</v>
      </c>
      <c r="Z44" s="143"/>
      <c r="AA44" s="122"/>
      <c r="AB44" s="52"/>
      <c r="AC44" s="52"/>
      <c r="AD44" s="64"/>
      <c r="AF44" s="74"/>
      <c r="AG44" s="75"/>
      <c r="AH44" s="82">
        <v>0.36359999999999998</v>
      </c>
      <c r="AI44" s="82">
        <v>0.1538721963605586</v>
      </c>
      <c r="AJ44" s="68">
        <f>IF(Q44="x",AI44,0)</f>
        <v>0</v>
      </c>
      <c r="AK44" s="148"/>
      <c r="AL44" s="156"/>
      <c r="AM44" s="156"/>
      <c r="AN44" s="156"/>
      <c r="AO44" s="156"/>
      <c r="AP44" s="148"/>
      <c r="AQ44" s="148"/>
      <c r="AR44" s="150"/>
      <c r="AS44" s="69"/>
      <c r="AT44" s="69"/>
      <c r="AU44" s="69"/>
      <c r="AV44" s="69"/>
      <c r="AW44" s="69"/>
      <c r="AX44" s="69"/>
      <c r="AY44" s="69"/>
      <c r="AZ44" s="83"/>
    </row>
    <row r="45" spans="1:53" ht="20.25" customHeight="1" x14ac:dyDescent="0.3">
      <c r="A45" s="138"/>
      <c r="B45" s="138"/>
      <c r="C45" s="138"/>
      <c r="D45" s="145"/>
      <c r="E45" s="144"/>
      <c r="F45" s="33"/>
      <c r="G45" s="36"/>
      <c r="H45" s="34"/>
      <c r="I45" s="35"/>
      <c r="J45" s="35"/>
      <c r="K45" s="35"/>
      <c r="L45" s="35"/>
      <c r="M45" s="35"/>
      <c r="N45" s="42"/>
      <c r="O45" s="36"/>
      <c r="P45" s="40"/>
      <c r="Q45" s="41"/>
      <c r="R45" s="110" t="s">
        <v>402</v>
      </c>
      <c r="W45" s="142"/>
      <c r="X45" s="142"/>
      <c r="Y45" s="136">
        <v>44</v>
      </c>
      <c r="Z45" s="143"/>
      <c r="AA45" s="122"/>
      <c r="AB45" s="52"/>
      <c r="AC45" s="52"/>
      <c r="AD45" s="64"/>
      <c r="AF45" s="74"/>
      <c r="AG45" s="75"/>
      <c r="AH45" s="82"/>
      <c r="AI45" s="82"/>
      <c r="AJ45" s="68"/>
      <c r="AK45" s="76"/>
      <c r="AL45" s="77"/>
      <c r="AM45" s="77"/>
      <c r="AN45" s="77"/>
      <c r="AO45" s="77"/>
      <c r="AP45" s="76"/>
      <c r="AQ45" s="76"/>
      <c r="AR45" s="87"/>
      <c r="AS45" s="69"/>
      <c r="AT45" s="69"/>
      <c r="AU45" s="69"/>
      <c r="AV45" s="69"/>
      <c r="AW45" s="69"/>
      <c r="AX45" s="69"/>
      <c r="AY45" s="69"/>
      <c r="AZ45" s="83"/>
    </row>
    <row r="46" spans="1:53" ht="20.25" customHeight="1" thickBot="1" x14ac:dyDescent="0.35">
      <c r="A46" s="138"/>
      <c r="B46" s="138"/>
      <c r="C46" s="138"/>
      <c r="D46" s="145"/>
      <c r="E46" s="144"/>
      <c r="F46" s="33"/>
      <c r="G46" s="36"/>
      <c r="H46" s="34"/>
      <c r="I46" s="35"/>
      <c r="J46" s="35"/>
      <c r="K46" s="35"/>
      <c r="L46" s="35"/>
      <c r="M46" s="35"/>
      <c r="N46" s="42"/>
      <c r="O46" s="36"/>
      <c r="P46" s="40"/>
      <c r="Q46" s="41"/>
      <c r="R46" s="110" t="s">
        <v>403</v>
      </c>
      <c r="W46" s="142"/>
      <c r="X46" s="142"/>
      <c r="Y46" s="136">
        <v>45</v>
      </c>
      <c r="Z46" s="143"/>
      <c r="AA46" s="122"/>
      <c r="AB46" s="52"/>
      <c r="AC46" s="52"/>
      <c r="AD46" s="64"/>
      <c r="AF46" s="74"/>
      <c r="AG46" s="75"/>
      <c r="AH46" s="82"/>
      <c r="AI46" s="82"/>
      <c r="AJ46" s="68"/>
      <c r="AK46" s="76"/>
      <c r="AL46" s="77"/>
      <c r="AM46" s="77"/>
      <c r="AN46" s="77"/>
      <c r="AO46" s="77"/>
      <c r="AP46" s="76"/>
      <c r="AQ46" s="76"/>
      <c r="AR46" s="87"/>
      <c r="AS46" s="69"/>
      <c r="AT46" s="69"/>
      <c r="AU46" s="69"/>
      <c r="AV46" s="69"/>
      <c r="AW46" s="69"/>
      <c r="AX46" s="69"/>
      <c r="AY46" s="69"/>
      <c r="AZ46" s="83"/>
    </row>
    <row r="47" spans="1:53" ht="20.25" customHeight="1" x14ac:dyDescent="0.3">
      <c r="A47" s="138">
        <v>8</v>
      </c>
      <c r="B47" s="140" t="s">
        <v>315</v>
      </c>
      <c r="C47" s="138" t="s">
        <v>163</v>
      </c>
      <c r="D47" s="145" t="s">
        <v>5</v>
      </c>
      <c r="E47" s="144" t="s">
        <v>40</v>
      </c>
      <c r="F47" s="33" t="s">
        <v>41</v>
      </c>
      <c r="G47" s="164"/>
      <c r="H47" s="34"/>
      <c r="I47" s="35"/>
      <c r="J47" s="35"/>
      <c r="K47" s="35"/>
      <c r="L47" s="33" t="s">
        <v>42</v>
      </c>
      <c r="M47" s="33" t="s">
        <v>43</v>
      </c>
      <c r="N47" s="161"/>
      <c r="O47" s="36"/>
      <c r="P47" s="37" t="s">
        <v>164</v>
      </c>
      <c r="Q47" s="41"/>
      <c r="R47" s="110" t="s">
        <v>304</v>
      </c>
      <c r="W47" s="142">
        <v>12</v>
      </c>
      <c r="X47" s="142">
        <f>+COUNTIF(Q47:Q58,"x")</f>
        <v>0</v>
      </c>
      <c r="Y47" s="136">
        <v>46</v>
      </c>
      <c r="Z47" s="143">
        <f>+X47/W47</f>
        <v>0</v>
      </c>
      <c r="AA47" s="122">
        <f>+Z47</f>
        <v>0</v>
      </c>
      <c r="AB47" s="52"/>
      <c r="AC47" s="52"/>
      <c r="AD47" s="64"/>
      <c r="AE47" s="79">
        <f>+Z47</f>
        <v>0</v>
      </c>
      <c r="AF47" s="80"/>
      <c r="AG47" s="81"/>
      <c r="AH47" s="82">
        <v>0.63639999999999997</v>
      </c>
      <c r="AI47" s="82">
        <v>0.21944827586206897</v>
      </c>
      <c r="AJ47" s="68">
        <f>IF(Q47="x",AI47,0)</f>
        <v>0</v>
      </c>
      <c r="AK47" s="148">
        <f>SUM(AJ47:AJ51)</f>
        <v>0</v>
      </c>
      <c r="AL47" s="156">
        <v>-3</v>
      </c>
      <c r="AM47" s="156">
        <v>5</v>
      </c>
      <c r="AN47" s="156" t="e">
        <f>COUNTIF(#REF!,"x")</f>
        <v>#REF!</v>
      </c>
      <c r="AO47" s="156">
        <f>COUNTIF(Q47:Q51,"x")</f>
        <v>0</v>
      </c>
      <c r="AP47" s="148" t="e">
        <f>AN47/AL47</f>
        <v>#REF!</v>
      </c>
      <c r="AQ47" s="148">
        <f>AO47/AM47</f>
        <v>0</v>
      </c>
      <c r="AR47" s="149"/>
      <c r="AS47" s="69" t="e">
        <f>+AP47</f>
        <v>#REF!</v>
      </c>
      <c r="AT47" s="69">
        <f>+AQ47</f>
        <v>0</v>
      </c>
      <c r="AU47" s="69"/>
      <c r="AV47" s="69"/>
      <c r="AW47" s="69"/>
      <c r="AX47" s="69"/>
      <c r="AY47" s="69"/>
      <c r="AZ47" s="83"/>
      <c r="BA47" s="71">
        <f>AK47</f>
        <v>0</v>
      </c>
    </row>
    <row r="48" spans="1:53" ht="20.25" customHeight="1" x14ac:dyDescent="0.3">
      <c r="A48" s="138"/>
      <c r="B48" s="138"/>
      <c r="C48" s="138"/>
      <c r="D48" s="145"/>
      <c r="E48" s="144"/>
      <c r="F48" s="175" t="s">
        <v>44</v>
      </c>
      <c r="G48" s="164"/>
      <c r="H48" s="34"/>
      <c r="I48" s="35"/>
      <c r="J48" s="35"/>
      <c r="K48" s="35"/>
      <c r="L48" s="161" t="s">
        <v>45</v>
      </c>
      <c r="M48" s="161" t="s">
        <v>46</v>
      </c>
      <c r="N48" s="161"/>
      <c r="O48" s="36"/>
      <c r="P48" s="40" t="s">
        <v>166</v>
      </c>
      <c r="Q48" s="41"/>
      <c r="R48" s="110" t="s">
        <v>287</v>
      </c>
      <c r="W48" s="142"/>
      <c r="X48" s="142"/>
      <c r="Y48" s="136">
        <v>47</v>
      </c>
      <c r="Z48" s="143"/>
      <c r="AA48" s="122"/>
      <c r="AB48" s="52"/>
      <c r="AC48" s="52"/>
      <c r="AD48" s="64"/>
      <c r="AF48" s="74"/>
      <c r="AG48" s="75"/>
      <c r="AH48" s="82">
        <v>0.36359999999999998</v>
      </c>
      <c r="AI48" s="82">
        <v>0.12537931034482758</v>
      </c>
      <c r="AJ48" s="68">
        <f>IF(Q48="x",AI48,0)</f>
        <v>0</v>
      </c>
      <c r="AK48" s="148"/>
      <c r="AL48" s="156"/>
      <c r="AM48" s="156"/>
      <c r="AN48" s="156"/>
      <c r="AO48" s="156"/>
      <c r="AP48" s="148"/>
      <c r="AQ48" s="148"/>
      <c r="AR48" s="150"/>
      <c r="AS48" s="69"/>
      <c r="AT48" s="69"/>
      <c r="AU48" s="69"/>
      <c r="AV48" s="69"/>
      <c r="AW48" s="69"/>
      <c r="AX48" s="69"/>
      <c r="AY48" s="69"/>
      <c r="AZ48" s="83"/>
    </row>
    <row r="49" spans="1:53" ht="20.25" customHeight="1" x14ac:dyDescent="0.3">
      <c r="A49" s="138"/>
      <c r="B49" s="138"/>
      <c r="C49" s="138"/>
      <c r="D49" s="145"/>
      <c r="E49" s="144"/>
      <c r="F49" s="175"/>
      <c r="G49" s="164"/>
      <c r="H49" s="34"/>
      <c r="I49" s="35"/>
      <c r="J49" s="35"/>
      <c r="K49" s="35"/>
      <c r="L49" s="161"/>
      <c r="M49" s="161"/>
      <c r="N49" s="161"/>
      <c r="O49" s="36"/>
      <c r="P49" s="40" t="s">
        <v>167</v>
      </c>
      <c r="Q49" s="41"/>
      <c r="R49" s="110" t="s">
        <v>214</v>
      </c>
      <c r="W49" s="142"/>
      <c r="X49" s="142"/>
      <c r="Y49" s="136">
        <v>48</v>
      </c>
      <c r="Z49" s="143"/>
      <c r="AA49" s="122"/>
      <c r="AB49" s="52"/>
      <c r="AC49" s="52"/>
      <c r="AD49" s="64"/>
      <c r="AF49" s="74"/>
      <c r="AG49" s="75"/>
      <c r="AH49" s="82">
        <v>0.72730000000000006</v>
      </c>
      <c r="AI49" s="82">
        <v>0.25079310344827588</v>
      </c>
      <c r="AJ49" s="68">
        <f>IF(Q49="x",AI49,0)</f>
        <v>0</v>
      </c>
      <c r="AK49" s="148"/>
      <c r="AL49" s="156"/>
      <c r="AM49" s="156"/>
      <c r="AN49" s="156"/>
      <c r="AO49" s="156"/>
      <c r="AP49" s="148"/>
      <c r="AQ49" s="148"/>
      <c r="AR49" s="150"/>
      <c r="AS49" s="69"/>
      <c r="AT49" s="69"/>
      <c r="AU49" s="69"/>
      <c r="AV49" s="69"/>
      <c r="AW49" s="69"/>
      <c r="AX49" s="69"/>
      <c r="AY49" s="69"/>
      <c r="AZ49" s="83"/>
    </row>
    <row r="50" spans="1:53" ht="20.25" customHeight="1" x14ac:dyDescent="0.3">
      <c r="A50" s="138"/>
      <c r="B50" s="138"/>
      <c r="C50" s="138"/>
      <c r="D50" s="145"/>
      <c r="E50" s="144"/>
      <c r="F50" s="175" t="s">
        <v>47</v>
      </c>
      <c r="G50" s="164"/>
      <c r="H50" s="34"/>
      <c r="I50" s="35"/>
      <c r="J50" s="35"/>
      <c r="K50" s="35"/>
      <c r="L50" s="161" t="s">
        <v>48</v>
      </c>
      <c r="M50" s="161" t="s">
        <v>49</v>
      </c>
      <c r="N50" s="161"/>
      <c r="O50" s="36"/>
      <c r="P50" s="40" t="s">
        <v>168</v>
      </c>
      <c r="Q50" s="41"/>
      <c r="R50" s="110" t="s">
        <v>215</v>
      </c>
      <c r="W50" s="142"/>
      <c r="X50" s="142"/>
      <c r="Y50" s="136">
        <v>49</v>
      </c>
      <c r="Z50" s="143"/>
      <c r="AA50" s="122"/>
      <c r="AB50" s="52"/>
      <c r="AC50" s="52"/>
      <c r="AD50" s="64"/>
      <c r="AF50" s="74"/>
      <c r="AG50" s="75"/>
      <c r="AH50" s="82">
        <v>0.54549999999999998</v>
      </c>
      <c r="AI50" s="82">
        <v>0.18810344827586206</v>
      </c>
      <c r="AJ50" s="68">
        <f>IF(Q50="x",AI50,0)</f>
        <v>0</v>
      </c>
      <c r="AK50" s="148"/>
      <c r="AL50" s="156"/>
      <c r="AM50" s="156"/>
      <c r="AN50" s="156"/>
      <c r="AO50" s="156"/>
      <c r="AP50" s="148"/>
      <c r="AQ50" s="148"/>
      <c r="AR50" s="150"/>
      <c r="AS50" s="69"/>
      <c r="AT50" s="69"/>
      <c r="AU50" s="69"/>
      <c r="AV50" s="69"/>
      <c r="AW50" s="69"/>
      <c r="AX50" s="69"/>
      <c r="AY50" s="69"/>
      <c r="AZ50" s="83"/>
    </row>
    <row r="51" spans="1:53" ht="20.25" customHeight="1" x14ac:dyDescent="0.3">
      <c r="A51" s="138"/>
      <c r="B51" s="138"/>
      <c r="C51" s="138"/>
      <c r="D51" s="145"/>
      <c r="E51" s="144"/>
      <c r="F51" s="175"/>
      <c r="G51" s="164"/>
      <c r="H51" s="34"/>
      <c r="I51" s="35"/>
      <c r="J51" s="35"/>
      <c r="K51" s="35"/>
      <c r="L51" s="161"/>
      <c r="M51" s="161"/>
      <c r="N51" s="161"/>
      <c r="O51" s="36"/>
      <c r="P51" s="40"/>
      <c r="Q51" s="41"/>
      <c r="R51" s="110" t="s">
        <v>303</v>
      </c>
      <c r="W51" s="142"/>
      <c r="X51" s="142"/>
      <c r="Y51" s="136">
        <v>50</v>
      </c>
      <c r="Z51" s="143"/>
      <c r="AA51" s="122"/>
      <c r="AB51" s="52"/>
      <c r="AC51" s="52"/>
      <c r="AD51" s="64"/>
      <c r="AF51" s="74"/>
      <c r="AG51" s="75"/>
      <c r="AH51" s="82">
        <v>0.63639999999999997</v>
      </c>
      <c r="AI51" s="82">
        <v>0.21944827586206897</v>
      </c>
      <c r="AJ51" s="68">
        <f>IF(Q51="x",AI51,0)</f>
        <v>0</v>
      </c>
      <c r="AK51" s="148"/>
      <c r="AL51" s="156"/>
      <c r="AM51" s="156"/>
      <c r="AN51" s="156"/>
      <c r="AO51" s="156"/>
      <c r="AP51" s="148"/>
      <c r="AQ51" s="148"/>
      <c r="AR51" s="150"/>
      <c r="AS51" s="69"/>
      <c r="AT51" s="69"/>
      <c r="AU51" s="69"/>
      <c r="AV51" s="69"/>
      <c r="AW51" s="69"/>
      <c r="AX51" s="69"/>
      <c r="AY51" s="69"/>
      <c r="AZ51" s="83"/>
    </row>
    <row r="52" spans="1:53" ht="20.25" customHeight="1" x14ac:dyDescent="0.3">
      <c r="A52" s="138"/>
      <c r="B52" s="138"/>
      <c r="C52" s="138"/>
      <c r="D52" s="145"/>
      <c r="E52" s="144"/>
      <c r="F52" s="43"/>
      <c r="G52" s="36"/>
      <c r="H52" s="34"/>
      <c r="I52" s="35"/>
      <c r="J52" s="35"/>
      <c r="K52" s="35"/>
      <c r="L52" s="42"/>
      <c r="M52" s="42"/>
      <c r="N52" s="42"/>
      <c r="O52" s="36"/>
      <c r="P52" s="40"/>
      <c r="Q52" s="41"/>
      <c r="R52" s="110" t="s">
        <v>451</v>
      </c>
      <c r="W52" s="142"/>
      <c r="X52" s="142"/>
      <c r="Y52" s="136">
        <v>51</v>
      </c>
      <c r="Z52" s="143"/>
      <c r="AA52" s="122"/>
      <c r="AB52" s="52"/>
      <c r="AC52" s="52"/>
      <c r="AD52" s="64"/>
      <c r="AF52" s="74"/>
      <c r="AG52" s="75"/>
      <c r="AH52" s="82"/>
      <c r="AI52" s="82"/>
      <c r="AJ52" s="68"/>
      <c r="AK52" s="76"/>
      <c r="AL52" s="77"/>
      <c r="AM52" s="77"/>
      <c r="AN52" s="77"/>
      <c r="AO52" s="77"/>
      <c r="AP52" s="76"/>
      <c r="AQ52" s="76"/>
      <c r="AR52" s="87"/>
      <c r="AS52" s="69"/>
      <c r="AT52" s="69"/>
      <c r="AU52" s="69"/>
      <c r="AV52" s="69"/>
      <c r="AW52" s="69"/>
      <c r="AX52" s="69"/>
      <c r="AY52" s="69"/>
      <c r="AZ52" s="83"/>
    </row>
    <row r="53" spans="1:53" ht="20.25" customHeight="1" x14ac:dyDescent="0.3">
      <c r="A53" s="138"/>
      <c r="B53" s="138"/>
      <c r="C53" s="138"/>
      <c r="D53" s="145"/>
      <c r="E53" s="144"/>
      <c r="F53" s="43"/>
      <c r="G53" s="36"/>
      <c r="H53" s="34"/>
      <c r="I53" s="35"/>
      <c r="J53" s="35"/>
      <c r="K53" s="35"/>
      <c r="L53" s="42"/>
      <c r="M53" s="42"/>
      <c r="N53" s="42"/>
      <c r="O53" s="36"/>
      <c r="P53" s="40"/>
      <c r="Q53" s="41"/>
      <c r="R53" s="110" t="s">
        <v>405</v>
      </c>
      <c r="W53" s="142"/>
      <c r="X53" s="142"/>
      <c r="Y53" s="136">
        <v>52</v>
      </c>
      <c r="Z53" s="143"/>
      <c r="AA53" s="122"/>
      <c r="AB53" s="52"/>
      <c r="AC53" s="52"/>
      <c r="AD53" s="64"/>
      <c r="AF53" s="74"/>
      <c r="AG53" s="75"/>
      <c r="AH53" s="82"/>
      <c r="AI53" s="82"/>
      <c r="AJ53" s="68"/>
      <c r="AK53" s="76"/>
      <c r="AL53" s="77"/>
      <c r="AM53" s="77"/>
      <c r="AN53" s="77"/>
      <c r="AO53" s="77"/>
      <c r="AP53" s="76"/>
      <c r="AQ53" s="76"/>
      <c r="AR53" s="87"/>
      <c r="AS53" s="69"/>
      <c r="AT53" s="69"/>
      <c r="AU53" s="69"/>
      <c r="AV53" s="69"/>
      <c r="AW53" s="69"/>
      <c r="AX53" s="69"/>
      <c r="AY53" s="69"/>
      <c r="AZ53" s="83"/>
    </row>
    <row r="54" spans="1:53" ht="20.25" customHeight="1" x14ac:dyDescent="0.3">
      <c r="A54" s="138"/>
      <c r="B54" s="138"/>
      <c r="C54" s="138"/>
      <c r="D54" s="145"/>
      <c r="E54" s="144"/>
      <c r="F54" s="43"/>
      <c r="G54" s="36"/>
      <c r="H54" s="34"/>
      <c r="I54" s="35"/>
      <c r="J54" s="35"/>
      <c r="K54" s="35"/>
      <c r="L54" s="42"/>
      <c r="M54" s="42"/>
      <c r="N54" s="42"/>
      <c r="O54" s="36"/>
      <c r="P54" s="40"/>
      <c r="Q54" s="41"/>
      <c r="R54" s="110" t="s">
        <v>450</v>
      </c>
      <c r="W54" s="142"/>
      <c r="X54" s="142"/>
      <c r="Y54" s="136">
        <v>53</v>
      </c>
      <c r="Z54" s="143"/>
      <c r="AA54" s="122"/>
      <c r="AB54" s="52"/>
      <c r="AC54" s="52"/>
      <c r="AD54" s="64"/>
      <c r="AF54" s="74"/>
      <c r="AG54" s="75"/>
      <c r="AH54" s="82"/>
      <c r="AI54" s="82"/>
      <c r="AJ54" s="68"/>
      <c r="AK54" s="76"/>
      <c r="AL54" s="77"/>
      <c r="AM54" s="77"/>
      <c r="AN54" s="77"/>
      <c r="AO54" s="77"/>
      <c r="AP54" s="76"/>
      <c r="AQ54" s="76"/>
      <c r="AR54" s="87"/>
      <c r="AS54" s="69"/>
      <c r="AT54" s="69"/>
      <c r="AU54" s="69"/>
      <c r="AV54" s="69"/>
      <c r="AW54" s="69"/>
      <c r="AX54" s="69"/>
      <c r="AY54" s="69"/>
      <c r="AZ54" s="83"/>
    </row>
    <row r="55" spans="1:53" ht="20.25" customHeight="1" x14ac:dyDescent="0.3">
      <c r="A55" s="138"/>
      <c r="B55" s="138"/>
      <c r="C55" s="138"/>
      <c r="D55" s="145"/>
      <c r="E55" s="144"/>
      <c r="F55" s="43"/>
      <c r="G55" s="36"/>
      <c r="H55" s="34"/>
      <c r="I55" s="35"/>
      <c r="J55" s="35"/>
      <c r="K55" s="35"/>
      <c r="L55" s="42"/>
      <c r="M55" s="42"/>
      <c r="N55" s="42"/>
      <c r="O55" s="36"/>
      <c r="P55" s="40"/>
      <c r="Q55" s="41"/>
      <c r="R55" s="110" t="s">
        <v>452</v>
      </c>
      <c r="W55" s="142"/>
      <c r="X55" s="142"/>
      <c r="Y55" s="136">
        <v>54</v>
      </c>
      <c r="Z55" s="143"/>
      <c r="AA55" s="122"/>
      <c r="AB55" s="52"/>
      <c r="AC55" s="52"/>
      <c r="AD55" s="64"/>
      <c r="AF55" s="74"/>
      <c r="AG55" s="75"/>
      <c r="AH55" s="82"/>
      <c r="AI55" s="82"/>
      <c r="AJ55" s="68"/>
      <c r="AK55" s="76"/>
      <c r="AL55" s="77"/>
      <c r="AM55" s="77"/>
      <c r="AN55" s="77"/>
      <c r="AO55" s="77"/>
      <c r="AP55" s="76"/>
      <c r="AQ55" s="76"/>
      <c r="AR55" s="87"/>
      <c r="AS55" s="69"/>
      <c r="AT55" s="69"/>
      <c r="AU55" s="69"/>
      <c r="AV55" s="69"/>
      <c r="AW55" s="69"/>
      <c r="AX55" s="69"/>
      <c r="AY55" s="69"/>
      <c r="AZ55" s="83"/>
    </row>
    <row r="56" spans="1:53" ht="20.25" customHeight="1" x14ac:dyDescent="0.3">
      <c r="A56" s="138"/>
      <c r="B56" s="138"/>
      <c r="C56" s="138"/>
      <c r="D56" s="145"/>
      <c r="E56" s="144"/>
      <c r="F56" s="43"/>
      <c r="G56" s="36"/>
      <c r="H56" s="34"/>
      <c r="I56" s="35"/>
      <c r="J56" s="35"/>
      <c r="K56" s="35"/>
      <c r="L56" s="42"/>
      <c r="M56" s="42"/>
      <c r="N56" s="42"/>
      <c r="O56" s="36"/>
      <c r="P56" s="40"/>
      <c r="Q56" s="41"/>
      <c r="R56" s="110" t="s">
        <v>404</v>
      </c>
      <c r="W56" s="142"/>
      <c r="X56" s="142"/>
      <c r="Y56" s="136">
        <v>55</v>
      </c>
      <c r="Z56" s="143"/>
      <c r="AA56" s="122"/>
      <c r="AB56" s="52"/>
      <c r="AC56" s="52"/>
      <c r="AD56" s="64"/>
      <c r="AF56" s="74"/>
      <c r="AG56" s="75"/>
      <c r="AH56" s="82"/>
      <c r="AI56" s="82"/>
      <c r="AJ56" s="68"/>
      <c r="AK56" s="76"/>
      <c r="AL56" s="77"/>
      <c r="AM56" s="77"/>
      <c r="AN56" s="77"/>
      <c r="AO56" s="77"/>
      <c r="AP56" s="76"/>
      <c r="AQ56" s="76"/>
      <c r="AR56" s="87"/>
      <c r="AS56" s="69"/>
      <c r="AT56" s="69"/>
      <c r="AU56" s="69"/>
      <c r="AV56" s="69"/>
      <c r="AW56" s="69"/>
      <c r="AX56" s="69"/>
      <c r="AY56" s="69"/>
      <c r="AZ56" s="83"/>
    </row>
    <row r="57" spans="1:53" ht="20.25" customHeight="1" x14ac:dyDescent="0.3">
      <c r="A57" s="138"/>
      <c r="B57" s="138"/>
      <c r="C57" s="138"/>
      <c r="D57" s="145"/>
      <c r="E57" s="144"/>
      <c r="F57" s="43"/>
      <c r="G57" s="36"/>
      <c r="H57" s="34"/>
      <c r="I57" s="35"/>
      <c r="J57" s="35"/>
      <c r="K57" s="35"/>
      <c r="L57" s="42"/>
      <c r="M57" s="42"/>
      <c r="N57" s="42"/>
      <c r="O57" s="36"/>
      <c r="P57" s="40"/>
      <c r="Q57" s="41"/>
      <c r="R57" s="110" t="s">
        <v>457</v>
      </c>
      <c r="W57" s="142"/>
      <c r="X57" s="142"/>
      <c r="Y57" s="136">
        <v>56</v>
      </c>
      <c r="Z57" s="143"/>
      <c r="AA57" s="122"/>
      <c r="AB57" s="52"/>
      <c r="AC57" s="52"/>
      <c r="AD57" s="64"/>
      <c r="AF57" s="74"/>
      <c r="AG57" s="75"/>
      <c r="AH57" s="82"/>
      <c r="AI57" s="82"/>
      <c r="AJ57" s="68"/>
      <c r="AK57" s="76"/>
      <c r="AL57" s="77"/>
      <c r="AM57" s="77"/>
      <c r="AN57" s="77"/>
      <c r="AO57" s="77"/>
      <c r="AP57" s="76"/>
      <c r="AQ57" s="76"/>
      <c r="AR57" s="87"/>
      <c r="AS57" s="69"/>
      <c r="AT57" s="69"/>
      <c r="AU57" s="69"/>
      <c r="AV57" s="69"/>
      <c r="AW57" s="69"/>
      <c r="AX57" s="69"/>
      <c r="AY57" s="69"/>
      <c r="AZ57" s="83"/>
    </row>
    <row r="58" spans="1:53" ht="20.25" customHeight="1" x14ac:dyDescent="0.3">
      <c r="A58" s="138"/>
      <c r="B58" s="138"/>
      <c r="C58" s="138"/>
      <c r="D58" s="145"/>
      <c r="E58" s="144"/>
      <c r="F58" s="43"/>
      <c r="G58" s="36"/>
      <c r="H58" s="34"/>
      <c r="I58" s="35"/>
      <c r="J58" s="35"/>
      <c r="K58" s="35"/>
      <c r="L58" s="42"/>
      <c r="M58" s="42"/>
      <c r="N58" s="42"/>
      <c r="O58" s="36"/>
      <c r="P58" s="40"/>
      <c r="Q58" s="41"/>
      <c r="R58" s="110" t="s">
        <v>551</v>
      </c>
      <c r="W58" s="142"/>
      <c r="X58" s="142"/>
      <c r="Y58" s="136">
        <v>57</v>
      </c>
      <c r="Z58" s="143"/>
      <c r="AA58" s="122"/>
      <c r="AB58" s="52"/>
      <c r="AC58" s="52"/>
      <c r="AD58" s="64"/>
      <c r="AF58" s="74"/>
      <c r="AG58" s="75"/>
      <c r="AH58" s="82"/>
      <c r="AI58" s="82"/>
      <c r="AJ58" s="68"/>
      <c r="AK58" s="76"/>
      <c r="AL58" s="77"/>
      <c r="AM58" s="77"/>
      <c r="AN58" s="77"/>
      <c r="AO58" s="77"/>
      <c r="AP58" s="76"/>
      <c r="AQ58" s="76"/>
      <c r="AR58" s="87"/>
      <c r="AS58" s="69"/>
      <c r="AT58" s="69"/>
      <c r="AU58" s="69"/>
      <c r="AV58" s="69"/>
      <c r="AW58" s="69"/>
      <c r="AX58" s="69"/>
      <c r="AY58" s="69"/>
      <c r="AZ58" s="83"/>
    </row>
    <row r="59" spans="1:53" ht="20.25" customHeight="1" thickBot="1" x14ac:dyDescent="0.35">
      <c r="A59" s="171">
        <v>9</v>
      </c>
      <c r="B59" s="174" t="s">
        <v>315</v>
      </c>
      <c r="C59" s="171" t="s">
        <v>352</v>
      </c>
      <c r="D59" s="168" t="s">
        <v>15</v>
      </c>
      <c r="E59" s="165" t="s">
        <v>50</v>
      </c>
      <c r="F59" s="43"/>
      <c r="G59" s="36"/>
      <c r="H59" s="34"/>
      <c r="I59" s="35"/>
      <c r="J59" s="35"/>
      <c r="K59" s="35"/>
      <c r="L59" s="42"/>
      <c r="M59" s="42"/>
      <c r="N59" s="42"/>
      <c r="O59" s="36"/>
      <c r="P59" s="40"/>
      <c r="Q59" s="41"/>
      <c r="R59" s="110" t="s">
        <v>453</v>
      </c>
      <c r="S59" s="97" t="s">
        <v>433</v>
      </c>
      <c r="T59" s="39"/>
      <c r="W59" s="114"/>
      <c r="X59" s="114"/>
      <c r="Y59" s="136">
        <v>58</v>
      </c>
      <c r="Z59" s="143"/>
      <c r="AA59" s="122"/>
      <c r="AB59" s="52"/>
      <c r="AC59" s="52"/>
      <c r="AD59" s="64"/>
      <c r="AF59" s="74"/>
      <c r="AG59" s="75"/>
      <c r="AH59" s="82"/>
      <c r="AI59" s="82"/>
      <c r="AJ59" s="68"/>
      <c r="AK59" s="76"/>
      <c r="AL59" s="77"/>
      <c r="AM59" s="77"/>
      <c r="AN59" s="77"/>
      <c r="AO59" s="77"/>
      <c r="AP59" s="76"/>
      <c r="AQ59" s="76"/>
      <c r="AR59" s="87"/>
      <c r="AS59" s="69"/>
      <c r="AT59" s="69"/>
      <c r="AU59" s="69"/>
      <c r="AV59" s="69"/>
      <c r="AW59" s="69"/>
      <c r="AX59" s="69"/>
      <c r="AY59" s="69"/>
      <c r="AZ59" s="83"/>
    </row>
    <row r="60" spans="1:53" ht="20.25" customHeight="1" x14ac:dyDescent="0.3">
      <c r="A60" s="172"/>
      <c r="B60" s="172"/>
      <c r="C60" s="172"/>
      <c r="D60" s="169"/>
      <c r="E60" s="166"/>
      <c r="F60" s="33" t="s">
        <v>51</v>
      </c>
      <c r="G60" s="164"/>
      <c r="H60" s="34"/>
      <c r="I60" s="35"/>
      <c r="J60" s="35"/>
      <c r="K60" s="35"/>
      <c r="L60" s="35"/>
      <c r="M60" s="35"/>
      <c r="N60" s="161"/>
      <c r="O60" s="36"/>
      <c r="P60" s="37" t="s">
        <v>164</v>
      </c>
      <c r="Q60" s="41"/>
      <c r="R60" s="110" t="s">
        <v>288</v>
      </c>
      <c r="W60" s="142">
        <v>4</v>
      </c>
      <c r="X60" s="142">
        <f>+COUNTIF(Q60:Q63,"x")</f>
        <v>0</v>
      </c>
      <c r="Y60" s="136">
        <v>59</v>
      </c>
      <c r="Z60" s="143">
        <f>+X60/W60</f>
        <v>0</v>
      </c>
      <c r="AA60" s="122">
        <f>+Z60</f>
        <v>0</v>
      </c>
      <c r="AB60" s="52"/>
      <c r="AC60" s="52"/>
      <c r="AD60" s="64"/>
      <c r="AE60" s="79">
        <f>+Z60</f>
        <v>0</v>
      </c>
      <c r="AF60" s="80"/>
      <c r="AG60" s="81"/>
      <c r="AH60" s="82">
        <v>0.7</v>
      </c>
      <c r="AI60" s="82">
        <v>0.36842105263157893</v>
      </c>
      <c r="AJ60" s="68">
        <f>IF(Q60="x",AI60,0)</f>
        <v>0</v>
      </c>
      <c r="AK60" s="148">
        <f>SUM(AJ60:AJ63)</f>
        <v>0</v>
      </c>
      <c r="AL60" s="156">
        <v>0</v>
      </c>
      <c r="AM60" s="156">
        <v>4</v>
      </c>
      <c r="AN60" s="156">
        <f>COUNTIF(R60:R62,"x")</f>
        <v>0</v>
      </c>
      <c r="AO60" s="156">
        <f>COUNTIF(Q60:Q63,"x")</f>
        <v>0</v>
      </c>
      <c r="AP60" s="148"/>
      <c r="AQ60" s="148">
        <f>AO60/AM60</f>
        <v>0</v>
      </c>
      <c r="AR60" s="149"/>
      <c r="AS60" s="69">
        <f>+AP60</f>
        <v>0</v>
      </c>
      <c r="AT60" s="69">
        <f>+AQ60</f>
        <v>0</v>
      </c>
      <c r="AU60" s="69"/>
      <c r="AV60" s="69"/>
      <c r="AW60" s="69"/>
      <c r="AX60" s="69"/>
      <c r="AY60" s="69"/>
      <c r="AZ60" s="83"/>
      <c r="BA60" s="71">
        <f>AK60</f>
        <v>0</v>
      </c>
    </row>
    <row r="61" spans="1:53" ht="20.25" customHeight="1" x14ac:dyDescent="0.3">
      <c r="A61" s="172"/>
      <c r="B61" s="172"/>
      <c r="C61" s="172"/>
      <c r="D61" s="169"/>
      <c r="E61" s="166"/>
      <c r="F61" s="33" t="s">
        <v>52</v>
      </c>
      <c r="G61" s="164"/>
      <c r="H61" s="34"/>
      <c r="I61" s="35"/>
      <c r="J61" s="35"/>
      <c r="K61" s="35"/>
      <c r="L61" s="35"/>
      <c r="M61" s="35"/>
      <c r="N61" s="161"/>
      <c r="O61" s="36"/>
      <c r="P61" s="40" t="s">
        <v>166</v>
      </c>
      <c r="Q61" s="41"/>
      <c r="R61" s="110" t="s">
        <v>384</v>
      </c>
      <c r="W61" s="142"/>
      <c r="X61" s="142"/>
      <c r="Y61" s="136">
        <v>60</v>
      </c>
      <c r="Z61" s="143"/>
      <c r="AA61" s="122"/>
      <c r="AB61" s="52"/>
      <c r="AC61" s="52"/>
      <c r="AD61" s="64"/>
      <c r="AF61" s="74"/>
      <c r="AG61" s="75"/>
      <c r="AH61" s="82">
        <v>0.4</v>
      </c>
      <c r="AI61" s="82">
        <v>0.2105263157894737</v>
      </c>
      <c r="AJ61" s="68">
        <f>IF(Q61="x",AI61,0)</f>
        <v>0</v>
      </c>
      <c r="AK61" s="148"/>
      <c r="AL61" s="156"/>
      <c r="AM61" s="156"/>
      <c r="AN61" s="156"/>
      <c r="AO61" s="156"/>
      <c r="AP61" s="148"/>
      <c r="AQ61" s="148"/>
      <c r="AR61" s="150"/>
      <c r="AS61" s="69"/>
      <c r="AT61" s="69"/>
      <c r="AU61" s="69"/>
      <c r="AV61" s="69"/>
      <c r="AW61" s="69"/>
      <c r="AX61" s="69"/>
      <c r="AY61" s="69"/>
      <c r="AZ61" s="83"/>
    </row>
    <row r="62" spans="1:53" ht="20.25" customHeight="1" x14ac:dyDescent="0.3">
      <c r="A62" s="172"/>
      <c r="B62" s="172"/>
      <c r="C62" s="172"/>
      <c r="D62" s="169"/>
      <c r="E62" s="166"/>
      <c r="F62" s="33" t="s">
        <v>53</v>
      </c>
      <c r="G62" s="164"/>
      <c r="H62" s="34"/>
      <c r="I62" s="35"/>
      <c r="J62" s="35"/>
      <c r="K62" s="35"/>
      <c r="L62" s="35"/>
      <c r="M62" s="35"/>
      <c r="N62" s="161"/>
      <c r="O62" s="36"/>
      <c r="P62" s="40" t="s">
        <v>167</v>
      </c>
      <c r="Q62" s="41"/>
      <c r="R62" s="110" t="s">
        <v>216</v>
      </c>
      <c r="W62" s="142"/>
      <c r="X62" s="142"/>
      <c r="Y62" s="136">
        <v>61</v>
      </c>
      <c r="Z62" s="143"/>
      <c r="AA62" s="122"/>
      <c r="AB62" s="52"/>
      <c r="AC62" s="52"/>
      <c r="AD62" s="64"/>
      <c r="AF62" s="74"/>
      <c r="AG62" s="75"/>
      <c r="AH62" s="82">
        <v>0.5</v>
      </c>
      <c r="AI62" s="82">
        <v>0.26315789473684209</v>
      </c>
      <c r="AJ62" s="68">
        <f>IF(Q62="x",AI62,0)</f>
        <v>0</v>
      </c>
      <c r="AK62" s="148"/>
      <c r="AL62" s="156"/>
      <c r="AM62" s="156"/>
      <c r="AN62" s="156"/>
      <c r="AO62" s="156"/>
      <c r="AP62" s="148"/>
      <c r="AQ62" s="148"/>
      <c r="AR62" s="150"/>
      <c r="AS62" s="69"/>
      <c r="AT62" s="69"/>
      <c r="AU62" s="69"/>
      <c r="AV62" s="69"/>
      <c r="AW62" s="69"/>
      <c r="AX62" s="69"/>
      <c r="AY62" s="69"/>
      <c r="AZ62" s="83"/>
    </row>
    <row r="63" spans="1:53" ht="20.25" customHeight="1" thickBot="1" x14ac:dyDescent="0.35">
      <c r="A63" s="173"/>
      <c r="B63" s="173"/>
      <c r="C63" s="173"/>
      <c r="D63" s="170"/>
      <c r="E63" s="167"/>
      <c r="F63" s="33" t="s">
        <v>54</v>
      </c>
      <c r="G63" s="164"/>
      <c r="H63" s="34"/>
      <c r="I63" s="35"/>
      <c r="J63" s="35"/>
      <c r="K63" s="35"/>
      <c r="L63" s="35"/>
      <c r="M63" s="35"/>
      <c r="N63" s="161"/>
      <c r="O63" s="36"/>
      <c r="P63" s="40" t="s">
        <v>168</v>
      </c>
      <c r="Q63" s="41"/>
      <c r="R63" s="110" t="s">
        <v>289</v>
      </c>
      <c r="W63" s="142"/>
      <c r="X63" s="142"/>
      <c r="Y63" s="136">
        <v>62</v>
      </c>
      <c r="Z63" s="143"/>
      <c r="AA63" s="122"/>
      <c r="AB63" s="52"/>
      <c r="AC63" s="52"/>
      <c r="AD63" s="64"/>
      <c r="AF63" s="74"/>
      <c r="AG63" s="75"/>
      <c r="AH63" s="82">
        <v>0.3</v>
      </c>
      <c r="AI63" s="82">
        <v>0.15789473684210525</v>
      </c>
      <c r="AJ63" s="68">
        <f>IF(Q63="x",AI63,0)</f>
        <v>0</v>
      </c>
      <c r="AK63" s="148"/>
      <c r="AL63" s="156"/>
      <c r="AM63" s="156"/>
      <c r="AN63" s="156"/>
      <c r="AO63" s="156"/>
      <c r="AP63" s="148"/>
      <c r="AQ63" s="148"/>
      <c r="AR63" s="150"/>
      <c r="AS63" s="69"/>
      <c r="AT63" s="69"/>
      <c r="AU63" s="69"/>
      <c r="AV63" s="69"/>
      <c r="AW63" s="69"/>
      <c r="AX63" s="69"/>
      <c r="AY63" s="69"/>
      <c r="AZ63" s="88"/>
    </row>
    <row r="64" spans="1:53" ht="20.25" customHeight="1" x14ac:dyDescent="0.3">
      <c r="A64" s="138">
        <v>10</v>
      </c>
      <c r="B64" s="140" t="s">
        <v>315</v>
      </c>
      <c r="C64" s="138" t="s">
        <v>55</v>
      </c>
      <c r="D64" s="145" t="s">
        <v>56</v>
      </c>
      <c r="E64" s="144" t="s">
        <v>57</v>
      </c>
      <c r="F64" s="33" t="s">
        <v>58</v>
      </c>
      <c r="G64" s="164"/>
      <c r="H64" s="34"/>
      <c r="I64" s="35"/>
      <c r="J64" s="35"/>
      <c r="K64" s="35"/>
      <c r="L64" s="35"/>
      <c r="M64" s="35"/>
      <c r="N64" s="161"/>
      <c r="O64" s="36"/>
      <c r="P64" s="37" t="s">
        <v>164</v>
      </c>
      <c r="Q64" s="41"/>
      <c r="R64" s="110" t="s">
        <v>290</v>
      </c>
      <c r="W64" s="142">
        <v>4</v>
      </c>
      <c r="X64" s="142">
        <f>+COUNTIF(Q64:Q67,"x")</f>
        <v>0</v>
      </c>
      <c r="Y64" s="136">
        <v>63</v>
      </c>
      <c r="Z64" s="143">
        <f>+X64/W64</f>
        <v>0</v>
      </c>
      <c r="AA64" s="122">
        <f>+Z64</f>
        <v>0</v>
      </c>
      <c r="AB64" s="52"/>
      <c r="AC64" s="52"/>
      <c r="AD64" s="64"/>
      <c r="AE64" s="79">
        <f>+Z64</f>
        <v>0</v>
      </c>
      <c r="AF64" s="80"/>
      <c r="AG64" s="81"/>
      <c r="AH64" s="82">
        <v>0.2</v>
      </c>
      <c r="AI64" s="82">
        <v>0.15384615384615385</v>
      </c>
      <c r="AJ64" s="68">
        <f>IF(Q64="x",AI64,0)</f>
        <v>0</v>
      </c>
      <c r="AK64" s="148">
        <f>SUM(AJ64:AJ67)</f>
        <v>0</v>
      </c>
      <c r="AL64" s="156">
        <v>-1</v>
      </c>
      <c r="AM64" s="156">
        <v>4</v>
      </c>
      <c r="AN64" s="156" t="e">
        <f>COUNTIF(#REF!,"x")</f>
        <v>#REF!</v>
      </c>
      <c r="AO64" s="156">
        <f>COUNTIF(Q64:Q67,"x")</f>
        <v>0</v>
      </c>
      <c r="AP64" s="148" t="e">
        <f>AN64/AL64</f>
        <v>#REF!</v>
      </c>
      <c r="AQ64" s="148">
        <f>AO64/AM64</f>
        <v>0</v>
      </c>
      <c r="AR64" s="149"/>
      <c r="AS64" s="69" t="e">
        <f>+AP64</f>
        <v>#REF!</v>
      </c>
      <c r="AT64" s="69">
        <f>+AQ64</f>
        <v>0</v>
      </c>
      <c r="AU64" s="69"/>
      <c r="AV64" s="69"/>
      <c r="AW64" s="69"/>
      <c r="AX64" s="69"/>
      <c r="AY64" s="69"/>
      <c r="AZ64" s="83"/>
      <c r="BA64" s="71">
        <f>AK64</f>
        <v>0</v>
      </c>
    </row>
    <row r="65" spans="1:53" ht="20.25" customHeight="1" x14ac:dyDescent="0.3">
      <c r="A65" s="138"/>
      <c r="B65" s="138"/>
      <c r="C65" s="138"/>
      <c r="D65" s="145"/>
      <c r="E65" s="144"/>
      <c r="F65" s="33" t="s">
        <v>59</v>
      </c>
      <c r="G65" s="164"/>
      <c r="H65" s="34"/>
      <c r="I65" s="35"/>
      <c r="J65" s="35"/>
      <c r="K65" s="35"/>
      <c r="L65" s="35"/>
      <c r="M65" s="35"/>
      <c r="N65" s="161"/>
      <c r="O65" s="36"/>
      <c r="P65" s="40" t="s">
        <v>166</v>
      </c>
      <c r="Q65" s="41"/>
      <c r="R65" s="110" t="s">
        <v>183</v>
      </c>
      <c r="W65" s="142"/>
      <c r="X65" s="142"/>
      <c r="Y65" s="136">
        <v>64</v>
      </c>
      <c r="Z65" s="143"/>
      <c r="AA65" s="122"/>
      <c r="AB65" s="52"/>
      <c r="AC65" s="52"/>
      <c r="AD65" s="64"/>
      <c r="AF65" s="74"/>
      <c r="AG65" s="75"/>
      <c r="AH65" s="82">
        <v>0.2</v>
      </c>
      <c r="AI65" s="82">
        <v>0.15384615384615385</v>
      </c>
      <c r="AJ65" s="68">
        <f>IF(Q65="x",AI65,0)</f>
        <v>0</v>
      </c>
      <c r="AK65" s="148"/>
      <c r="AL65" s="156"/>
      <c r="AM65" s="156"/>
      <c r="AN65" s="156"/>
      <c r="AO65" s="156"/>
      <c r="AP65" s="148"/>
      <c r="AQ65" s="148"/>
      <c r="AR65" s="150"/>
      <c r="AS65" s="69"/>
      <c r="AT65" s="69"/>
      <c r="AU65" s="69"/>
      <c r="AV65" s="69"/>
      <c r="AW65" s="69"/>
      <c r="AX65" s="69"/>
      <c r="AY65" s="69"/>
      <c r="AZ65" s="83"/>
    </row>
    <row r="66" spans="1:53" ht="20.25" customHeight="1" x14ac:dyDescent="0.3">
      <c r="A66" s="138"/>
      <c r="B66" s="138"/>
      <c r="C66" s="138"/>
      <c r="D66" s="145"/>
      <c r="E66" s="144"/>
      <c r="F66" s="33" t="s">
        <v>60</v>
      </c>
      <c r="G66" s="164"/>
      <c r="H66" s="34"/>
      <c r="I66" s="35"/>
      <c r="J66" s="35"/>
      <c r="K66" s="35"/>
      <c r="L66" s="35"/>
      <c r="M66" s="35"/>
      <c r="N66" s="161"/>
      <c r="O66" s="36"/>
      <c r="P66" s="40" t="s">
        <v>167</v>
      </c>
      <c r="Q66" s="41"/>
      <c r="R66" s="110" t="s">
        <v>185</v>
      </c>
      <c r="W66" s="142"/>
      <c r="X66" s="142"/>
      <c r="Y66" s="136">
        <v>65</v>
      </c>
      <c r="Z66" s="143"/>
      <c r="AA66" s="122"/>
      <c r="AB66" s="52"/>
      <c r="AC66" s="52"/>
      <c r="AD66" s="64"/>
      <c r="AF66" s="74"/>
      <c r="AG66" s="75"/>
      <c r="AH66" s="82">
        <v>0.4</v>
      </c>
      <c r="AI66" s="82">
        <v>0.30769230769230771</v>
      </c>
      <c r="AJ66" s="68">
        <f>IF(Q66="x",AI66,0)</f>
        <v>0</v>
      </c>
      <c r="AK66" s="148"/>
      <c r="AL66" s="156"/>
      <c r="AM66" s="156"/>
      <c r="AN66" s="156"/>
      <c r="AO66" s="156"/>
      <c r="AP66" s="148"/>
      <c r="AQ66" s="148"/>
      <c r="AR66" s="150"/>
      <c r="AS66" s="69"/>
      <c r="AT66" s="69"/>
      <c r="AU66" s="69"/>
      <c r="AV66" s="69"/>
      <c r="AW66" s="69"/>
      <c r="AX66" s="69"/>
      <c r="AY66" s="69"/>
      <c r="AZ66" s="83"/>
    </row>
    <row r="67" spans="1:53" ht="20.25" customHeight="1" thickBot="1" x14ac:dyDescent="0.35">
      <c r="A67" s="138"/>
      <c r="B67" s="138"/>
      <c r="C67" s="138"/>
      <c r="D67" s="145"/>
      <c r="E67" s="144"/>
      <c r="F67" s="33"/>
      <c r="G67" s="164"/>
      <c r="H67" s="34"/>
      <c r="I67" s="35"/>
      <c r="J67" s="35"/>
      <c r="K67" s="35"/>
      <c r="L67" s="35"/>
      <c r="M67" s="35"/>
      <c r="N67" s="161"/>
      <c r="O67" s="36"/>
      <c r="P67" s="40" t="s">
        <v>168</v>
      </c>
      <c r="Q67" s="41"/>
      <c r="R67" s="110" t="s">
        <v>184</v>
      </c>
      <c r="W67" s="142"/>
      <c r="X67" s="142"/>
      <c r="Y67" s="136">
        <v>66</v>
      </c>
      <c r="Z67" s="143"/>
      <c r="AA67" s="122"/>
      <c r="AB67" s="52"/>
      <c r="AC67" s="52"/>
      <c r="AD67" s="64"/>
      <c r="AF67" s="74"/>
      <c r="AG67" s="75"/>
      <c r="AH67" s="82">
        <v>0.5</v>
      </c>
      <c r="AI67" s="82">
        <v>0.38461538461538458</v>
      </c>
      <c r="AJ67" s="68">
        <f>IF(Q67="x",AI67,0)</f>
        <v>0</v>
      </c>
      <c r="AK67" s="148"/>
      <c r="AL67" s="156"/>
      <c r="AM67" s="156"/>
      <c r="AN67" s="156"/>
      <c r="AO67" s="156"/>
      <c r="AP67" s="148"/>
      <c r="AQ67" s="148"/>
      <c r="AR67" s="150"/>
      <c r="AS67" s="69"/>
      <c r="AT67" s="69"/>
      <c r="AU67" s="69"/>
      <c r="AV67" s="69"/>
      <c r="AW67" s="69"/>
      <c r="AX67" s="69"/>
      <c r="AY67" s="69"/>
      <c r="AZ67" s="83"/>
    </row>
    <row r="68" spans="1:53" ht="20.25" customHeight="1" x14ac:dyDescent="0.3">
      <c r="A68" s="138">
        <v>11</v>
      </c>
      <c r="B68" s="140" t="s">
        <v>315</v>
      </c>
      <c r="C68" s="138" t="s">
        <v>61</v>
      </c>
      <c r="D68" s="145" t="s">
        <v>15</v>
      </c>
      <c r="E68" s="144" t="s">
        <v>291</v>
      </c>
      <c r="F68" s="33" t="s">
        <v>62</v>
      </c>
      <c r="G68" s="164"/>
      <c r="H68" s="34"/>
      <c r="I68" s="35"/>
      <c r="J68" s="35"/>
      <c r="K68" s="35"/>
      <c r="L68" s="175" t="s">
        <v>63</v>
      </c>
      <c r="M68" s="175"/>
      <c r="N68" s="161" t="s">
        <v>353</v>
      </c>
      <c r="O68" s="36"/>
      <c r="P68" s="37" t="s">
        <v>164</v>
      </c>
      <c r="Q68" s="41"/>
      <c r="R68" s="110" t="s">
        <v>217</v>
      </c>
      <c r="W68" s="142">
        <v>7</v>
      </c>
      <c r="X68" s="142">
        <f>+COUNTIF(Q68:Q74,"x")</f>
        <v>0</v>
      </c>
      <c r="Y68" s="136">
        <v>67</v>
      </c>
      <c r="Z68" s="143">
        <f>+X68/W68</f>
        <v>0</v>
      </c>
      <c r="AA68" s="122">
        <f>+Z68</f>
        <v>0</v>
      </c>
      <c r="AB68" s="52"/>
      <c r="AC68" s="52"/>
      <c r="AD68" s="64"/>
      <c r="AE68" s="79">
        <f>+Z68</f>
        <v>0</v>
      </c>
      <c r="AF68" s="80"/>
      <c r="AG68" s="81"/>
      <c r="AH68" s="82">
        <v>0.7</v>
      </c>
      <c r="AI68" s="82">
        <v>0.23333333333333331</v>
      </c>
      <c r="AJ68" s="68">
        <f>IF(Q68="x",AI68,0)</f>
        <v>0</v>
      </c>
      <c r="AK68" s="148">
        <f>SUM(AJ68:AJ72)</f>
        <v>0</v>
      </c>
      <c r="AL68" s="156">
        <v>-2</v>
      </c>
      <c r="AM68" s="156">
        <v>5</v>
      </c>
      <c r="AN68" s="156" t="e">
        <f>COUNTIF(#REF!,"x")</f>
        <v>#REF!</v>
      </c>
      <c r="AO68" s="156">
        <f>COUNTIF(Q68:Q72,"x")</f>
        <v>0</v>
      </c>
      <c r="AP68" s="148" t="e">
        <f>AN68/AL68</f>
        <v>#REF!</v>
      </c>
      <c r="AQ68" s="148">
        <f>AO68/AM68</f>
        <v>0</v>
      </c>
      <c r="AR68" s="149"/>
      <c r="AS68" s="69" t="e">
        <f>+AP68</f>
        <v>#REF!</v>
      </c>
      <c r="AT68" s="69">
        <f>+AQ68</f>
        <v>0</v>
      </c>
      <c r="AU68" s="69"/>
      <c r="AV68" s="69"/>
      <c r="AW68" s="69"/>
      <c r="AX68" s="69"/>
      <c r="AY68" s="69"/>
      <c r="AZ68" s="83"/>
      <c r="BA68" s="71">
        <f>AK68</f>
        <v>0</v>
      </c>
    </row>
    <row r="69" spans="1:53" ht="20.25" customHeight="1" x14ac:dyDescent="0.3">
      <c r="A69" s="138"/>
      <c r="B69" s="138"/>
      <c r="C69" s="138"/>
      <c r="D69" s="145"/>
      <c r="E69" s="144"/>
      <c r="F69" s="33" t="s">
        <v>64</v>
      </c>
      <c r="G69" s="164"/>
      <c r="H69" s="34"/>
      <c r="I69" s="35"/>
      <c r="J69" s="35"/>
      <c r="K69" s="35"/>
      <c r="L69" s="175" t="s">
        <v>65</v>
      </c>
      <c r="M69" s="175"/>
      <c r="N69" s="161"/>
      <c r="O69" s="36"/>
      <c r="P69" s="40" t="s">
        <v>166</v>
      </c>
      <c r="Q69" s="41"/>
      <c r="R69" s="110" t="s">
        <v>292</v>
      </c>
      <c r="W69" s="142"/>
      <c r="X69" s="142"/>
      <c r="Y69" s="136">
        <v>68</v>
      </c>
      <c r="Z69" s="143"/>
      <c r="AA69" s="122"/>
      <c r="AB69" s="52"/>
      <c r="AC69" s="52"/>
      <c r="AD69" s="64"/>
      <c r="AF69" s="74"/>
      <c r="AG69" s="75"/>
      <c r="AH69" s="82">
        <v>0.4</v>
      </c>
      <c r="AI69" s="82">
        <v>0.13333333333333333</v>
      </c>
      <c r="AJ69" s="68">
        <f>IF(Q69="x",AI69,0)</f>
        <v>0</v>
      </c>
      <c r="AK69" s="148"/>
      <c r="AL69" s="156"/>
      <c r="AM69" s="156"/>
      <c r="AN69" s="156"/>
      <c r="AO69" s="156"/>
      <c r="AP69" s="148"/>
      <c r="AQ69" s="148"/>
      <c r="AR69" s="150"/>
      <c r="AS69" s="69"/>
      <c r="AT69" s="69"/>
      <c r="AU69" s="69"/>
      <c r="AV69" s="69"/>
      <c r="AW69" s="69"/>
      <c r="AX69" s="69"/>
      <c r="AY69" s="69"/>
      <c r="AZ69" s="83"/>
    </row>
    <row r="70" spans="1:53" ht="20.25" customHeight="1" x14ac:dyDescent="0.3">
      <c r="A70" s="138"/>
      <c r="B70" s="138"/>
      <c r="C70" s="138"/>
      <c r="D70" s="145"/>
      <c r="E70" s="144"/>
      <c r="F70" s="33" t="s">
        <v>66</v>
      </c>
      <c r="G70" s="164"/>
      <c r="H70" s="34"/>
      <c r="I70" s="35"/>
      <c r="J70" s="35"/>
      <c r="K70" s="35"/>
      <c r="L70" s="175" t="s">
        <v>67</v>
      </c>
      <c r="M70" s="175"/>
      <c r="N70" s="161"/>
      <c r="O70" s="36"/>
      <c r="P70" s="40" t="s">
        <v>167</v>
      </c>
      <c r="Q70" s="41"/>
      <c r="R70" s="110" t="s">
        <v>293</v>
      </c>
      <c r="W70" s="142"/>
      <c r="X70" s="142"/>
      <c r="Y70" s="136">
        <v>69</v>
      </c>
      <c r="Z70" s="143"/>
      <c r="AA70" s="122"/>
      <c r="AB70" s="52"/>
      <c r="AC70" s="52"/>
      <c r="AD70" s="64"/>
      <c r="AF70" s="74"/>
      <c r="AG70" s="75"/>
      <c r="AH70" s="82">
        <v>0.5</v>
      </c>
      <c r="AI70" s="82">
        <v>0.16666666666666666</v>
      </c>
      <c r="AJ70" s="68">
        <f>IF(Q70="x",AI70,0)</f>
        <v>0</v>
      </c>
      <c r="AK70" s="148"/>
      <c r="AL70" s="156"/>
      <c r="AM70" s="156"/>
      <c r="AN70" s="156"/>
      <c r="AO70" s="156"/>
      <c r="AP70" s="148"/>
      <c r="AQ70" s="148"/>
      <c r="AR70" s="150"/>
      <c r="AS70" s="69"/>
      <c r="AT70" s="69"/>
      <c r="AU70" s="69"/>
      <c r="AV70" s="69"/>
      <c r="AW70" s="69"/>
      <c r="AX70" s="69"/>
      <c r="AY70" s="69"/>
      <c r="AZ70" s="83"/>
    </row>
    <row r="71" spans="1:53" ht="20.25" customHeight="1" x14ac:dyDescent="0.3">
      <c r="A71" s="138"/>
      <c r="B71" s="138"/>
      <c r="C71" s="138"/>
      <c r="D71" s="145"/>
      <c r="E71" s="144"/>
      <c r="F71" s="33" t="s">
        <v>68</v>
      </c>
      <c r="G71" s="164"/>
      <c r="H71" s="34"/>
      <c r="I71" s="35"/>
      <c r="J71" s="35"/>
      <c r="K71" s="35"/>
      <c r="L71" s="175" t="s">
        <v>69</v>
      </c>
      <c r="M71" s="175"/>
      <c r="N71" s="161"/>
      <c r="O71" s="36"/>
      <c r="P71" s="40" t="s">
        <v>168</v>
      </c>
      <c r="Q71" s="41"/>
      <c r="R71" s="110" t="s">
        <v>218</v>
      </c>
      <c r="W71" s="142"/>
      <c r="X71" s="142"/>
      <c r="Y71" s="136">
        <v>70</v>
      </c>
      <c r="Z71" s="143"/>
      <c r="AA71" s="122"/>
      <c r="AB71" s="52"/>
      <c r="AC71" s="52"/>
      <c r="AD71" s="64"/>
      <c r="AF71" s="74"/>
      <c r="AG71" s="75"/>
      <c r="AH71" s="82">
        <v>0.7</v>
      </c>
      <c r="AI71" s="82">
        <v>0.23333333333333331</v>
      </c>
      <c r="AJ71" s="68">
        <f>IF(Q71="x",AI71,0)</f>
        <v>0</v>
      </c>
      <c r="AK71" s="148"/>
      <c r="AL71" s="156"/>
      <c r="AM71" s="156"/>
      <c r="AN71" s="156"/>
      <c r="AO71" s="156"/>
      <c r="AP71" s="148"/>
      <c r="AQ71" s="148"/>
      <c r="AR71" s="150"/>
      <c r="AS71" s="69"/>
      <c r="AT71" s="69"/>
      <c r="AU71" s="69"/>
      <c r="AV71" s="69"/>
      <c r="AW71" s="69"/>
      <c r="AX71" s="69"/>
      <c r="AY71" s="69"/>
      <c r="AZ71" s="83"/>
    </row>
    <row r="72" spans="1:53" ht="20.25" customHeight="1" thickBot="1" x14ac:dyDescent="0.35">
      <c r="A72" s="138"/>
      <c r="B72" s="138"/>
      <c r="C72" s="138"/>
      <c r="D72" s="145"/>
      <c r="E72" s="144"/>
      <c r="F72" s="33"/>
      <c r="G72" s="164"/>
      <c r="H72" s="34"/>
      <c r="I72" s="35"/>
      <c r="J72" s="35"/>
      <c r="K72" s="35"/>
      <c r="L72" s="176"/>
      <c r="M72" s="176"/>
      <c r="N72" s="161"/>
      <c r="O72" s="36"/>
      <c r="P72" s="37" t="s">
        <v>169</v>
      </c>
      <c r="Q72" s="41"/>
      <c r="R72" s="110" t="s">
        <v>219</v>
      </c>
      <c r="W72" s="142"/>
      <c r="X72" s="142"/>
      <c r="Y72" s="136">
        <v>71</v>
      </c>
      <c r="Z72" s="143"/>
      <c r="AA72" s="122"/>
      <c r="AB72" s="52"/>
      <c r="AC72" s="52"/>
      <c r="AD72" s="64"/>
      <c r="AF72" s="74"/>
      <c r="AG72" s="75"/>
      <c r="AH72" s="82">
        <v>0.7</v>
      </c>
      <c r="AI72" s="82">
        <v>0.23333333333333331</v>
      </c>
      <c r="AJ72" s="68">
        <f>IF(Q72="x",AI72,0)</f>
        <v>0</v>
      </c>
      <c r="AK72" s="148"/>
      <c r="AL72" s="156"/>
      <c r="AM72" s="156"/>
      <c r="AN72" s="156"/>
      <c r="AO72" s="156"/>
      <c r="AP72" s="148"/>
      <c r="AQ72" s="148"/>
      <c r="AR72" s="151"/>
      <c r="AS72" s="69"/>
      <c r="AT72" s="69"/>
      <c r="AU72" s="69"/>
      <c r="AV72" s="69"/>
      <c r="AW72" s="69"/>
      <c r="AX72" s="69"/>
      <c r="AY72" s="69"/>
      <c r="AZ72" s="83"/>
    </row>
    <row r="73" spans="1:53" ht="20.25" customHeight="1" x14ac:dyDescent="0.3">
      <c r="A73" s="138"/>
      <c r="B73" s="138"/>
      <c r="C73" s="138"/>
      <c r="D73" s="145"/>
      <c r="E73" s="144"/>
      <c r="F73" s="33"/>
      <c r="G73" s="36"/>
      <c r="H73" s="34"/>
      <c r="I73" s="35"/>
      <c r="J73" s="35"/>
      <c r="K73" s="35"/>
      <c r="L73" s="44"/>
      <c r="M73" s="44"/>
      <c r="N73" s="42"/>
      <c r="O73" s="36"/>
      <c r="P73" s="37"/>
      <c r="Q73" s="41"/>
      <c r="R73" s="110" t="s">
        <v>406</v>
      </c>
      <c r="W73" s="142"/>
      <c r="X73" s="142"/>
      <c r="Y73" s="136">
        <v>72</v>
      </c>
      <c r="Z73" s="143"/>
      <c r="AA73" s="122"/>
      <c r="AB73" s="52"/>
      <c r="AC73" s="52"/>
      <c r="AD73" s="64"/>
      <c r="AF73" s="74"/>
      <c r="AG73" s="75"/>
      <c r="AH73" s="82"/>
      <c r="AI73" s="82"/>
      <c r="AJ73" s="68"/>
      <c r="AK73" s="76"/>
      <c r="AL73" s="77"/>
      <c r="AM73" s="77"/>
      <c r="AN73" s="77"/>
      <c r="AO73" s="77"/>
      <c r="AP73" s="76"/>
      <c r="AQ73" s="76"/>
      <c r="AR73" s="84"/>
      <c r="AS73" s="69"/>
      <c r="AT73" s="69"/>
      <c r="AU73" s="69"/>
      <c r="AV73" s="69"/>
      <c r="AW73" s="69"/>
      <c r="AX73" s="69"/>
      <c r="AY73" s="69"/>
      <c r="AZ73" s="83"/>
    </row>
    <row r="74" spans="1:53" ht="20.25" customHeight="1" thickBot="1" x14ac:dyDescent="0.35">
      <c r="A74" s="138"/>
      <c r="B74" s="138"/>
      <c r="C74" s="138"/>
      <c r="D74" s="145"/>
      <c r="E74" s="144"/>
      <c r="F74" s="33"/>
      <c r="G74" s="36"/>
      <c r="H74" s="34"/>
      <c r="I74" s="35"/>
      <c r="J74" s="35"/>
      <c r="K74" s="35"/>
      <c r="L74" s="44"/>
      <c r="M74" s="44"/>
      <c r="N74" s="42"/>
      <c r="O74" s="36"/>
      <c r="P74" s="37"/>
      <c r="Q74" s="41"/>
      <c r="R74" s="110" t="s">
        <v>407</v>
      </c>
      <c r="W74" s="142"/>
      <c r="X74" s="142"/>
      <c r="Y74" s="136">
        <v>73</v>
      </c>
      <c r="Z74" s="143"/>
      <c r="AA74" s="122"/>
      <c r="AB74" s="52"/>
      <c r="AC74" s="52"/>
      <c r="AD74" s="64"/>
      <c r="AF74" s="74"/>
      <c r="AG74" s="75"/>
      <c r="AH74" s="82"/>
      <c r="AI74" s="82"/>
      <c r="AJ74" s="68"/>
      <c r="AK74" s="76"/>
      <c r="AL74" s="77"/>
      <c r="AM74" s="77"/>
      <c r="AN74" s="77"/>
      <c r="AO74" s="77"/>
      <c r="AP74" s="76"/>
      <c r="AQ74" s="76"/>
      <c r="AR74" s="84"/>
      <c r="AS74" s="69"/>
      <c r="AT74" s="69"/>
      <c r="AU74" s="69"/>
      <c r="AV74" s="69"/>
      <c r="AW74" s="69"/>
      <c r="AX74" s="69"/>
      <c r="AY74" s="69"/>
      <c r="AZ74" s="83"/>
    </row>
    <row r="75" spans="1:53" ht="20.25" customHeight="1" x14ac:dyDescent="0.3">
      <c r="A75" s="138">
        <v>12</v>
      </c>
      <c r="B75" s="140" t="s">
        <v>315</v>
      </c>
      <c r="C75" s="138" t="s">
        <v>70</v>
      </c>
      <c r="D75" s="145" t="s">
        <v>56</v>
      </c>
      <c r="E75" s="144" t="s">
        <v>71</v>
      </c>
      <c r="F75" s="33" t="s">
        <v>72</v>
      </c>
      <c r="G75" s="164"/>
      <c r="H75" s="34"/>
      <c r="I75" s="35"/>
      <c r="J75" s="35"/>
      <c r="K75" s="35"/>
      <c r="L75" s="35"/>
      <c r="M75" s="35"/>
      <c r="N75" s="161"/>
      <c r="O75" s="36"/>
      <c r="P75" s="37" t="s">
        <v>164</v>
      </c>
      <c r="Q75" s="41"/>
      <c r="R75" s="110" t="s">
        <v>220</v>
      </c>
      <c r="W75" s="142">
        <v>4</v>
      </c>
      <c r="X75" s="142">
        <f>+COUNTIF(Q75:Q78,"x")</f>
        <v>0</v>
      </c>
      <c r="Y75" s="136">
        <v>74</v>
      </c>
      <c r="Z75" s="143">
        <f>+X75/W75</f>
        <v>0</v>
      </c>
      <c r="AA75" s="122">
        <f>+Z75</f>
        <v>0</v>
      </c>
      <c r="AB75" s="52"/>
      <c r="AC75" s="52"/>
      <c r="AD75" s="64"/>
      <c r="AE75" s="79">
        <f>+Z75</f>
        <v>0</v>
      </c>
      <c r="AF75" s="80"/>
      <c r="AG75" s="81"/>
      <c r="AH75" s="82">
        <v>0.36359999999999998</v>
      </c>
      <c r="AI75" s="89">
        <v>0.23527889219619516</v>
      </c>
      <c r="AJ75" s="68">
        <f>IF(Q75="x",AI75,0)</f>
        <v>0</v>
      </c>
      <c r="AK75" s="148">
        <f>SUM(AJ75:AJ77)</f>
        <v>0</v>
      </c>
      <c r="AL75" s="156">
        <v>-1</v>
      </c>
      <c r="AM75" s="156">
        <v>3</v>
      </c>
      <c r="AN75" s="156" t="e">
        <f>COUNTIF(#REF!,"x")</f>
        <v>#REF!</v>
      </c>
      <c r="AO75" s="156">
        <f>COUNTIF(Q75:Q77,"x")</f>
        <v>0</v>
      </c>
      <c r="AP75" s="148" t="e">
        <f>AN75/AL75</f>
        <v>#REF!</v>
      </c>
      <c r="AQ75" s="148">
        <f>AO75/AM75</f>
        <v>0</v>
      </c>
      <c r="AR75" s="149"/>
      <c r="AS75" s="69" t="e">
        <f>+AP75</f>
        <v>#REF!</v>
      </c>
      <c r="AT75" s="69">
        <f>+AQ75</f>
        <v>0</v>
      </c>
      <c r="AU75" s="69"/>
      <c r="AV75" s="69"/>
      <c r="AW75" s="69"/>
      <c r="AX75" s="69"/>
      <c r="AY75" s="69"/>
      <c r="AZ75" s="83"/>
      <c r="BA75" s="71">
        <f>AK75</f>
        <v>0</v>
      </c>
    </row>
    <row r="76" spans="1:53" ht="20.25" customHeight="1" x14ac:dyDescent="0.3">
      <c r="A76" s="138"/>
      <c r="B76" s="138"/>
      <c r="C76" s="138"/>
      <c r="D76" s="145"/>
      <c r="E76" s="144"/>
      <c r="F76" s="33" t="s">
        <v>73</v>
      </c>
      <c r="G76" s="164"/>
      <c r="H76" s="34"/>
      <c r="I76" s="35"/>
      <c r="J76" s="35"/>
      <c r="K76" s="35"/>
      <c r="L76" s="35"/>
      <c r="M76" s="35"/>
      <c r="N76" s="161"/>
      <c r="O76" s="36"/>
      <c r="P76" s="40" t="s">
        <v>166</v>
      </c>
      <c r="Q76" s="41"/>
      <c r="R76" s="110" t="s">
        <v>222</v>
      </c>
      <c r="W76" s="142"/>
      <c r="X76" s="142"/>
      <c r="Y76" s="136">
        <v>75</v>
      </c>
      <c r="Z76" s="143"/>
      <c r="AA76" s="122"/>
      <c r="AB76" s="52"/>
      <c r="AC76" s="52"/>
      <c r="AD76" s="64"/>
      <c r="AF76" s="74"/>
      <c r="AG76" s="75"/>
      <c r="AH76" s="82">
        <v>0.2727</v>
      </c>
      <c r="AI76" s="89">
        <v>0.17645916914714638</v>
      </c>
      <c r="AJ76" s="68">
        <f>IF(Q76="x",AI76,0)</f>
        <v>0</v>
      </c>
      <c r="AK76" s="148"/>
      <c r="AL76" s="156"/>
      <c r="AM76" s="156"/>
      <c r="AN76" s="156"/>
      <c r="AO76" s="156"/>
      <c r="AP76" s="148"/>
      <c r="AQ76" s="148"/>
      <c r="AR76" s="150"/>
      <c r="AS76" s="69"/>
      <c r="AT76" s="69"/>
      <c r="AU76" s="69"/>
      <c r="AV76" s="69"/>
      <c r="AW76" s="69"/>
      <c r="AX76" s="69"/>
      <c r="AY76" s="69"/>
      <c r="AZ76" s="83"/>
    </row>
    <row r="77" spans="1:53" ht="20.25" customHeight="1" x14ac:dyDescent="0.3">
      <c r="A77" s="138"/>
      <c r="B77" s="138"/>
      <c r="C77" s="138"/>
      <c r="D77" s="145"/>
      <c r="E77" s="144"/>
      <c r="F77" s="33" t="s">
        <v>74</v>
      </c>
      <c r="G77" s="164"/>
      <c r="H77" s="34"/>
      <c r="I77" s="35"/>
      <c r="J77" s="35"/>
      <c r="K77" s="35"/>
      <c r="L77" s="35"/>
      <c r="M77" s="35"/>
      <c r="N77" s="161"/>
      <c r="O77" s="36"/>
      <c r="P77" s="40" t="s">
        <v>167</v>
      </c>
      <c r="Q77" s="41"/>
      <c r="R77" s="110" t="s">
        <v>221</v>
      </c>
      <c r="W77" s="142"/>
      <c r="X77" s="142"/>
      <c r="Y77" s="136">
        <v>76</v>
      </c>
      <c r="Z77" s="143"/>
      <c r="AA77" s="122"/>
      <c r="AB77" s="52"/>
      <c r="AC77" s="52"/>
      <c r="AD77" s="64"/>
      <c r="AF77" s="74"/>
      <c r="AG77" s="75"/>
      <c r="AH77" s="82">
        <v>0.90910000000000002</v>
      </c>
      <c r="AI77" s="89">
        <v>0.58826193865665855</v>
      </c>
      <c r="AJ77" s="68">
        <f>IF(Q77="x",AI77,0)</f>
        <v>0</v>
      </c>
      <c r="AK77" s="148"/>
      <c r="AL77" s="156"/>
      <c r="AM77" s="156"/>
      <c r="AN77" s="156"/>
      <c r="AO77" s="156"/>
      <c r="AP77" s="148"/>
      <c r="AQ77" s="148"/>
      <c r="AR77" s="150"/>
      <c r="AS77" s="69"/>
      <c r="AT77" s="69"/>
      <c r="AU77" s="69"/>
      <c r="AV77" s="69"/>
      <c r="AW77" s="69"/>
      <c r="AX77" s="69"/>
      <c r="AY77" s="69"/>
      <c r="AZ77" s="83"/>
    </row>
    <row r="78" spans="1:53" ht="20.25" customHeight="1" thickBot="1" x14ac:dyDescent="0.35">
      <c r="A78" s="138"/>
      <c r="B78" s="138"/>
      <c r="C78" s="138"/>
      <c r="D78" s="145"/>
      <c r="E78" s="144"/>
      <c r="F78" s="33"/>
      <c r="G78" s="36"/>
      <c r="H78" s="34"/>
      <c r="I78" s="35"/>
      <c r="J78" s="35"/>
      <c r="K78" s="35"/>
      <c r="L78" s="35"/>
      <c r="M78" s="35"/>
      <c r="N78" s="42"/>
      <c r="O78" s="36"/>
      <c r="P78" s="40"/>
      <c r="Q78" s="41"/>
      <c r="R78" s="110" t="s">
        <v>411</v>
      </c>
      <c r="W78" s="142"/>
      <c r="X78" s="142"/>
      <c r="Y78" s="136">
        <v>77</v>
      </c>
      <c r="Z78" s="143"/>
      <c r="AA78" s="122"/>
      <c r="AB78" s="52"/>
      <c r="AC78" s="52"/>
      <c r="AD78" s="64"/>
      <c r="AF78" s="74"/>
      <c r="AG78" s="75"/>
      <c r="AH78" s="82"/>
      <c r="AI78" s="89"/>
      <c r="AJ78" s="68"/>
      <c r="AK78" s="76"/>
      <c r="AL78" s="77"/>
      <c r="AM78" s="77"/>
      <c r="AN78" s="77"/>
      <c r="AO78" s="77"/>
      <c r="AP78" s="76"/>
      <c r="AQ78" s="76"/>
      <c r="AR78" s="87"/>
      <c r="AS78" s="69"/>
      <c r="AT78" s="69"/>
      <c r="AU78" s="69"/>
      <c r="AV78" s="69"/>
      <c r="AW78" s="69"/>
      <c r="AX78" s="69"/>
      <c r="AY78" s="69"/>
      <c r="AZ78" s="83"/>
    </row>
    <row r="79" spans="1:53" ht="20.25" customHeight="1" x14ac:dyDescent="0.3">
      <c r="A79" s="138">
        <v>13</v>
      </c>
      <c r="B79" s="140" t="s">
        <v>315</v>
      </c>
      <c r="C79" s="138" t="s">
        <v>75</v>
      </c>
      <c r="D79" s="145" t="s">
        <v>56</v>
      </c>
      <c r="E79" s="144" t="s">
        <v>295</v>
      </c>
      <c r="F79" s="33" t="s">
        <v>76</v>
      </c>
      <c r="G79" s="164"/>
      <c r="H79" s="34"/>
      <c r="I79" s="35"/>
      <c r="J79" s="35"/>
      <c r="K79" s="35"/>
      <c r="L79" s="35"/>
      <c r="M79" s="35"/>
      <c r="N79" s="161"/>
      <c r="O79" s="36"/>
      <c r="P79" s="37" t="s">
        <v>164</v>
      </c>
      <c r="Q79" s="41"/>
      <c r="R79" s="110" t="s">
        <v>227</v>
      </c>
      <c r="W79" s="142">
        <v>6</v>
      </c>
      <c r="X79" s="142">
        <f>+COUNTIF(Q79:Q84,"x")</f>
        <v>0</v>
      </c>
      <c r="Y79" s="136">
        <v>78</v>
      </c>
      <c r="Z79" s="143">
        <f>+X79/W79</f>
        <v>0</v>
      </c>
      <c r="AA79" s="122">
        <f>+Z79</f>
        <v>0</v>
      </c>
      <c r="AB79" s="52"/>
      <c r="AC79" s="52"/>
      <c r="AD79" s="64"/>
      <c r="AE79" s="79">
        <f>+Z79</f>
        <v>0</v>
      </c>
      <c r="AF79" s="80"/>
      <c r="AG79" s="81"/>
      <c r="AH79" s="82">
        <v>0.8</v>
      </c>
      <c r="AI79" s="89">
        <v>0.38095238095238104</v>
      </c>
      <c r="AJ79" s="68">
        <f>IF(Q79="x",AI79,0)</f>
        <v>0</v>
      </c>
      <c r="AK79" s="148">
        <f>SUM(AJ79:AJ82)</f>
        <v>0</v>
      </c>
      <c r="AL79" s="156">
        <v>-2</v>
      </c>
      <c r="AM79" s="156">
        <v>4</v>
      </c>
      <c r="AN79" s="156" t="e">
        <f>COUNTIF(#REF!,"x")</f>
        <v>#REF!</v>
      </c>
      <c r="AO79" s="156">
        <f>COUNTIF(Q79:Q82,"x")</f>
        <v>0</v>
      </c>
      <c r="AP79" s="148" t="e">
        <f>AN79/AL79</f>
        <v>#REF!</v>
      </c>
      <c r="AQ79" s="148">
        <f>AO79/AM79</f>
        <v>0</v>
      </c>
      <c r="AR79" s="149"/>
      <c r="AS79" s="69" t="e">
        <f>+AP79</f>
        <v>#REF!</v>
      </c>
      <c r="AT79" s="69">
        <f>+AQ79</f>
        <v>0</v>
      </c>
      <c r="AU79" s="69"/>
      <c r="AV79" s="69"/>
      <c r="AW79" s="69"/>
      <c r="AX79" s="69"/>
      <c r="AY79" s="69"/>
      <c r="AZ79" s="83"/>
      <c r="BA79" s="71">
        <f>AK79</f>
        <v>0</v>
      </c>
    </row>
    <row r="80" spans="1:53" ht="20.25" customHeight="1" x14ac:dyDescent="0.3">
      <c r="A80" s="138"/>
      <c r="B80" s="138"/>
      <c r="C80" s="138"/>
      <c r="D80" s="145"/>
      <c r="E80" s="144"/>
      <c r="F80" s="33" t="s">
        <v>77</v>
      </c>
      <c r="G80" s="164"/>
      <c r="H80" s="34"/>
      <c r="I80" s="35"/>
      <c r="J80" s="35"/>
      <c r="K80" s="35"/>
      <c r="L80" s="35"/>
      <c r="M80" s="35"/>
      <c r="N80" s="161"/>
      <c r="O80" s="36"/>
      <c r="P80" s="40" t="s">
        <v>166</v>
      </c>
      <c r="Q80" s="38"/>
      <c r="R80" s="110" t="s">
        <v>225</v>
      </c>
      <c r="W80" s="142"/>
      <c r="X80" s="142"/>
      <c r="Y80" s="136">
        <v>79</v>
      </c>
      <c r="Z80" s="143"/>
      <c r="AA80" s="122"/>
      <c r="AB80" s="52"/>
      <c r="AC80" s="52"/>
      <c r="AD80" s="64"/>
      <c r="AF80" s="74"/>
      <c r="AG80" s="75"/>
      <c r="AH80" s="82">
        <v>0.6</v>
      </c>
      <c r="AI80" s="89">
        <v>0.28571428571428575</v>
      </c>
      <c r="AJ80" s="68">
        <f>IF(Q80="x",AI80,0)</f>
        <v>0</v>
      </c>
      <c r="AK80" s="148"/>
      <c r="AL80" s="156"/>
      <c r="AM80" s="156"/>
      <c r="AN80" s="156"/>
      <c r="AO80" s="156"/>
      <c r="AP80" s="148"/>
      <c r="AQ80" s="148"/>
      <c r="AR80" s="150"/>
      <c r="AS80" s="69"/>
      <c r="AT80" s="69"/>
      <c r="AU80" s="69"/>
      <c r="AV80" s="69"/>
      <c r="AW80" s="69"/>
      <c r="AX80" s="69"/>
      <c r="AY80" s="69"/>
      <c r="AZ80" s="83"/>
    </row>
    <row r="81" spans="1:53" ht="20.25" customHeight="1" x14ac:dyDescent="0.3">
      <c r="A81" s="138"/>
      <c r="B81" s="138"/>
      <c r="C81" s="138"/>
      <c r="D81" s="145"/>
      <c r="E81" s="144"/>
      <c r="F81" s="33" t="s">
        <v>78</v>
      </c>
      <c r="G81" s="164"/>
      <c r="H81" s="34"/>
      <c r="I81" s="35"/>
      <c r="J81" s="35"/>
      <c r="K81" s="35"/>
      <c r="L81" s="35"/>
      <c r="M81" s="35"/>
      <c r="N81" s="161"/>
      <c r="O81" s="36"/>
      <c r="P81" s="40" t="s">
        <v>167</v>
      </c>
      <c r="Q81" s="38"/>
      <c r="R81" s="110" t="s">
        <v>224</v>
      </c>
      <c r="W81" s="142"/>
      <c r="X81" s="142"/>
      <c r="Y81" s="136">
        <v>80</v>
      </c>
      <c r="Z81" s="143"/>
      <c r="AA81" s="122"/>
      <c r="AB81" s="52"/>
      <c r="AC81" s="52"/>
      <c r="AD81" s="64"/>
      <c r="AF81" s="74"/>
      <c r="AG81" s="75"/>
      <c r="AH81" s="82">
        <v>0.4</v>
      </c>
      <c r="AI81" s="89">
        <v>0.19047619047619052</v>
      </c>
      <c r="AJ81" s="68">
        <f>IF(Q81="x",AI81,0)</f>
        <v>0</v>
      </c>
      <c r="AK81" s="148"/>
      <c r="AL81" s="156"/>
      <c r="AM81" s="156"/>
      <c r="AN81" s="156"/>
      <c r="AO81" s="156"/>
      <c r="AP81" s="148"/>
      <c r="AQ81" s="148"/>
      <c r="AR81" s="150"/>
      <c r="AS81" s="69"/>
      <c r="AT81" s="69"/>
      <c r="AU81" s="69"/>
      <c r="AV81" s="69"/>
      <c r="AW81" s="69"/>
      <c r="AX81" s="69"/>
      <c r="AY81" s="69"/>
      <c r="AZ81" s="83"/>
    </row>
    <row r="82" spans="1:53" ht="20.25" customHeight="1" x14ac:dyDescent="0.3">
      <c r="A82" s="138"/>
      <c r="B82" s="138"/>
      <c r="C82" s="138"/>
      <c r="D82" s="145"/>
      <c r="E82" s="144"/>
      <c r="F82" s="33"/>
      <c r="G82" s="164"/>
      <c r="H82" s="34"/>
      <c r="I82" s="35"/>
      <c r="J82" s="35"/>
      <c r="K82" s="35"/>
      <c r="L82" s="35"/>
      <c r="M82" s="35"/>
      <c r="N82" s="161"/>
      <c r="O82" s="36"/>
      <c r="P82" s="40" t="s">
        <v>168</v>
      </c>
      <c r="Q82" s="41"/>
      <c r="R82" s="110" t="s">
        <v>223</v>
      </c>
      <c r="W82" s="142"/>
      <c r="X82" s="142"/>
      <c r="Y82" s="136">
        <v>81</v>
      </c>
      <c r="Z82" s="143"/>
      <c r="AA82" s="122"/>
      <c r="AB82" s="52"/>
      <c r="AC82" s="52"/>
      <c r="AD82" s="64"/>
      <c r="AF82" s="74"/>
      <c r="AG82" s="75"/>
      <c r="AH82" s="82">
        <v>0.3</v>
      </c>
      <c r="AI82" s="89">
        <v>0.14285714285714288</v>
      </c>
      <c r="AJ82" s="68">
        <f>IF(Q82="x",AI82,0)</f>
        <v>0</v>
      </c>
      <c r="AK82" s="148"/>
      <c r="AL82" s="156"/>
      <c r="AM82" s="156"/>
      <c r="AN82" s="156"/>
      <c r="AO82" s="156"/>
      <c r="AP82" s="148"/>
      <c r="AQ82" s="148"/>
      <c r="AR82" s="150"/>
      <c r="AS82" s="69"/>
      <c r="AT82" s="69"/>
      <c r="AU82" s="69"/>
      <c r="AV82" s="69"/>
      <c r="AW82" s="69"/>
      <c r="AX82" s="69"/>
      <c r="AY82" s="69"/>
      <c r="AZ82" s="83"/>
    </row>
    <row r="83" spans="1:53" ht="20.25" customHeight="1" x14ac:dyDescent="0.3">
      <c r="A83" s="138"/>
      <c r="B83" s="138"/>
      <c r="C83" s="138"/>
      <c r="D83" s="145"/>
      <c r="E83" s="144"/>
      <c r="F83" s="33"/>
      <c r="G83" s="36"/>
      <c r="H83" s="34"/>
      <c r="I83" s="35"/>
      <c r="J83" s="35"/>
      <c r="K83" s="35"/>
      <c r="L83" s="35"/>
      <c r="M83" s="35"/>
      <c r="N83" s="42"/>
      <c r="O83" s="36"/>
      <c r="P83" s="40"/>
      <c r="Q83" s="38"/>
      <c r="R83" s="110" t="s">
        <v>413</v>
      </c>
      <c r="W83" s="142"/>
      <c r="X83" s="142"/>
      <c r="Y83" s="136">
        <v>82</v>
      </c>
      <c r="Z83" s="143"/>
      <c r="AA83" s="122"/>
      <c r="AB83" s="52"/>
      <c r="AC83" s="52"/>
      <c r="AD83" s="64"/>
      <c r="AF83" s="74"/>
      <c r="AG83" s="75"/>
      <c r="AH83" s="82"/>
      <c r="AI83" s="89"/>
      <c r="AJ83" s="68"/>
      <c r="AK83" s="76"/>
      <c r="AL83" s="77"/>
      <c r="AM83" s="77"/>
      <c r="AN83" s="77"/>
      <c r="AO83" s="77"/>
      <c r="AP83" s="76"/>
      <c r="AQ83" s="76"/>
      <c r="AR83" s="87"/>
      <c r="AS83" s="69"/>
      <c r="AT83" s="69"/>
      <c r="AU83" s="69"/>
      <c r="AV83" s="69"/>
      <c r="AW83" s="69"/>
      <c r="AX83" s="69"/>
      <c r="AY83" s="69"/>
      <c r="AZ83" s="83"/>
    </row>
    <row r="84" spans="1:53" ht="20.25" customHeight="1" thickBot="1" x14ac:dyDescent="0.35">
      <c r="A84" s="138"/>
      <c r="B84" s="138"/>
      <c r="C84" s="138"/>
      <c r="D84" s="145"/>
      <c r="E84" s="144"/>
      <c r="F84" s="33"/>
      <c r="G84" s="36"/>
      <c r="H84" s="34"/>
      <c r="I84" s="35"/>
      <c r="J84" s="35"/>
      <c r="K84" s="35"/>
      <c r="L84" s="35"/>
      <c r="M84" s="35"/>
      <c r="N84" s="42"/>
      <c r="O84" s="36"/>
      <c r="P84" s="40"/>
      <c r="Q84" s="38"/>
      <c r="R84" s="110" t="s">
        <v>412</v>
      </c>
      <c r="W84" s="142"/>
      <c r="X84" s="142"/>
      <c r="Y84" s="136">
        <v>83</v>
      </c>
      <c r="Z84" s="143"/>
      <c r="AA84" s="122"/>
      <c r="AB84" s="52"/>
      <c r="AC84" s="52"/>
      <c r="AD84" s="64"/>
      <c r="AF84" s="74"/>
      <c r="AG84" s="75"/>
      <c r="AH84" s="82"/>
      <c r="AI84" s="89"/>
      <c r="AJ84" s="68"/>
      <c r="AK84" s="76"/>
      <c r="AL84" s="77"/>
      <c r="AM84" s="77"/>
      <c r="AN84" s="77"/>
      <c r="AO84" s="77"/>
      <c r="AP84" s="76"/>
      <c r="AQ84" s="76"/>
      <c r="AR84" s="87"/>
      <c r="AS84" s="69"/>
      <c r="AT84" s="69"/>
      <c r="AU84" s="69"/>
      <c r="AV84" s="69"/>
      <c r="AW84" s="69"/>
      <c r="AX84" s="69"/>
      <c r="AY84" s="69"/>
      <c r="AZ84" s="83"/>
    </row>
    <row r="85" spans="1:53" ht="20.25" customHeight="1" x14ac:dyDescent="0.3">
      <c r="A85" s="138">
        <v>14</v>
      </c>
      <c r="B85" s="140" t="s">
        <v>315</v>
      </c>
      <c r="C85" s="138" t="s">
        <v>79</v>
      </c>
      <c r="D85" s="145" t="s">
        <v>56</v>
      </c>
      <c r="E85" s="144" t="s">
        <v>294</v>
      </c>
      <c r="F85" s="33" t="s">
        <v>80</v>
      </c>
      <c r="G85" s="164"/>
      <c r="H85" s="34"/>
      <c r="I85" s="35"/>
      <c r="J85" s="35"/>
      <c r="K85" s="35"/>
      <c r="L85" s="35"/>
      <c r="M85" s="35"/>
      <c r="N85" s="161"/>
      <c r="O85" s="36"/>
      <c r="P85" s="37" t="s">
        <v>164</v>
      </c>
      <c r="Q85" s="38"/>
      <c r="R85" s="110" t="s">
        <v>226</v>
      </c>
      <c r="W85" s="142">
        <v>6</v>
      </c>
      <c r="X85" s="142">
        <f>+COUNTIF(Q85:Q90,"x")</f>
        <v>0</v>
      </c>
      <c r="Y85" s="136">
        <v>84</v>
      </c>
      <c r="Z85" s="143">
        <f>+X85/W85</f>
        <v>0</v>
      </c>
      <c r="AA85" s="122">
        <f>+Z85</f>
        <v>0</v>
      </c>
      <c r="AB85" s="52"/>
      <c r="AC85" s="52"/>
      <c r="AD85" s="64"/>
      <c r="AE85" s="79">
        <f>+Z85</f>
        <v>0</v>
      </c>
      <c r="AF85" s="80"/>
      <c r="AG85" s="81"/>
      <c r="AH85" s="82">
        <v>0.81819999999999993</v>
      </c>
      <c r="AI85" s="89">
        <v>0.40910000000000002</v>
      </c>
      <c r="AJ85" s="68">
        <f>IF(Q85="x",AI85,0)</f>
        <v>0</v>
      </c>
      <c r="AK85" s="148">
        <f>SUM(AJ85:AJ88)</f>
        <v>0</v>
      </c>
      <c r="AL85" s="156">
        <v>-2</v>
      </c>
      <c r="AM85" s="156">
        <v>4</v>
      </c>
      <c r="AN85" s="156" t="e">
        <f>COUNTIF(#REF!,"x")</f>
        <v>#REF!</v>
      </c>
      <c r="AO85" s="156">
        <f>COUNTIF(Q85:Q88,"x")</f>
        <v>0</v>
      </c>
      <c r="AP85" s="148" t="e">
        <f>AN85/AL85</f>
        <v>#REF!</v>
      </c>
      <c r="AQ85" s="148">
        <f>AO85/AM85</f>
        <v>0</v>
      </c>
      <c r="AR85" s="149"/>
      <c r="AS85" s="69" t="e">
        <f>+AP85</f>
        <v>#REF!</v>
      </c>
      <c r="AT85" s="69">
        <f>+AQ85</f>
        <v>0</v>
      </c>
      <c r="AU85" s="69"/>
      <c r="AV85" s="69"/>
      <c r="AW85" s="69"/>
      <c r="AX85" s="69"/>
      <c r="AY85" s="69"/>
      <c r="AZ85" s="83"/>
      <c r="BA85" s="71">
        <f>AK85</f>
        <v>0</v>
      </c>
    </row>
    <row r="86" spans="1:53" ht="20.25" customHeight="1" x14ac:dyDescent="0.3">
      <c r="A86" s="138"/>
      <c r="B86" s="138"/>
      <c r="C86" s="138"/>
      <c r="D86" s="145"/>
      <c r="E86" s="144"/>
      <c r="F86" s="33" t="s">
        <v>81</v>
      </c>
      <c r="G86" s="164"/>
      <c r="H86" s="34"/>
      <c r="I86" s="35"/>
      <c r="J86" s="35"/>
      <c r="K86" s="35"/>
      <c r="L86" s="35"/>
      <c r="M86" s="35"/>
      <c r="N86" s="161"/>
      <c r="O86" s="36"/>
      <c r="P86" s="40" t="s">
        <v>166</v>
      </c>
      <c r="Q86" s="38"/>
      <c r="R86" s="110" t="s">
        <v>228</v>
      </c>
      <c r="W86" s="142"/>
      <c r="X86" s="142"/>
      <c r="Y86" s="136">
        <v>85</v>
      </c>
      <c r="Z86" s="143"/>
      <c r="AA86" s="122"/>
      <c r="AB86" s="52"/>
      <c r="AC86" s="52"/>
      <c r="AD86" s="64"/>
      <c r="AF86" s="74"/>
      <c r="AG86" s="75"/>
      <c r="AH86" s="82">
        <v>0.63639999999999997</v>
      </c>
      <c r="AI86" s="89">
        <v>0.31820000000000004</v>
      </c>
      <c r="AJ86" s="68">
        <f>IF(Q86="x",AI86,0)</f>
        <v>0</v>
      </c>
      <c r="AK86" s="148"/>
      <c r="AL86" s="156"/>
      <c r="AM86" s="156"/>
      <c r="AN86" s="156"/>
      <c r="AO86" s="156"/>
      <c r="AP86" s="148"/>
      <c r="AQ86" s="148"/>
      <c r="AR86" s="150"/>
      <c r="AS86" s="69"/>
      <c r="AT86" s="69"/>
      <c r="AU86" s="69"/>
      <c r="AV86" s="69"/>
      <c r="AW86" s="69"/>
      <c r="AX86" s="69"/>
      <c r="AY86" s="69"/>
      <c r="AZ86" s="83"/>
    </row>
    <row r="87" spans="1:53" ht="20.25" customHeight="1" x14ac:dyDescent="0.3">
      <c r="A87" s="138"/>
      <c r="B87" s="138"/>
      <c r="C87" s="138"/>
      <c r="D87" s="145"/>
      <c r="E87" s="144"/>
      <c r="F87" s="33" t="s">
        <v>82</v>
      </c>
      <c r="G87" s="164"/>
      <c r="H87" s="34"/>
      <c r="I87" s="35"/>
      <c r="J87" s="35"/>
      <c r="K87" s="35"/>
      <c r="L87" s="35"/>
      <c r="M87" s="35"/>
      <c r="N87" s="161"/>
      <c r="O87" s="36"/>
      <c r="P87" s="40" t="s">
        <v>167</v>
      </c>
      <c r="Q87" s="38"/>
      <c r="R87" s="110" t="s">
        <v>229</v>
      </c>
      <c r="W87" s="142"/>
      <c r="X87" s="142"/>
      <c r="Y87" s="136">
        <v>86</v>
      </c>
      <c r="Z87" s="143"/>
      <c r="AA87" s="122"/>
      <c r="AB87" s="52"/>
      <c r="AC87" s="52"/>
      <c r="AD87" s="64"/>
      <c r="AF87" s="74"/>
      <c r="AG87" s="75"/>
      <c r="AH87" s="82">
        <v>0.36359999999999998</v>
      </c>
      <c r="AI87" s="89">
        <v>0.18180000000000002</v>
      </c>
      <c r="AJ87" s="68">
        <f>IF(Q87="x",AI87,0)</f>
        <v>0</v>
      </c>
      <c r="AK87" s="148"/>
      <c r="AL87" s="156"/>
      <c r="AM87" s="156"/>
      <c r="AN87" s="156"/>
      <c r="AO87" s="156"/>
      <c r="AP87" s="148"/>
      <c r="AQ87" s="148"/>
      <c r="AR87" s="150"/>
      <c r="AS87" s="69"/>
      <c r="AT87" s="69"/>
      <c r="AU87" s="69"/>
      <c r="AV87" s="69"/>
      <c r="AW87" s="69"/>
      <c r="AX87" s="69"/>
      <c r="AY87" s="69"/>
      <c r="AZ87" s="83"/>
    </row>
    <row r="88" spans="1:53" ht="20.25" customHeight="1" x14ac:dyDescent="0.3">
      <c r="A88" s="138"/>
      <c r="B88" s="138"/>
      <c r="C88" s="138"/>
      <c r="D88" s="145"/>
      <c r="E88" s="144"/>
      <c r="F88" s="33"/>
      <c r="G88" s="164"/>
      <c r="H88" s="34"/>
      <c r="I88" s="35"/>
      <c r="J88" s="35"/>
      <c r="K88" s="35"/>
      <c r="L88" s="35"/>
      <c r="M88" s="35"/>
      <c r="N88" s="161"/>
      <c r="O88" s="36"/>
      <c r="P88" s="40" t="s">
        <v>168</v>
      </c>
      <c r="Q88" s="38"/>
      <c r="R88" s="110" t="s">
        <v>230</v>
      </c>
      <c r="W88" s="142"/>
      <c r="X88" s="142"/>
      <c r="Y88" s="136">
        <v>87</v>
      </c>
      <c r="Z88" s="143"/>
      <c r="AA88" s="122"/>
      <c r="AB88" s="52"/>
      <c r="AC88" s="52"/>
      <c r="AD88" s="64"/>
      <c r="AF88" s="74"/>
      <c r="AG88" s="75"/>
      <c r="AH88" s="82">
        <v>0.18179999999999999</v>
      </c>
      <c r="AI88" s="89">
        <v>9.0900000000000009E-2</v>
      </c>
      <c r="AJ88" s="68">
        <f>IF(Q88="x",AI88,0)</f>
        <v>0</v>
      </c>
      <c r="AK88" s="148"/>
      <c r="AL88" s="156"/>
      <c r="AM88" s="156"/>
      <c r="AN88" s="156"/>
      <c r="AO88" s="156"/>
      <c r="AP88" s="148"/>
      <c r="AQ88" s="148"/>
      <c r="AR88" s="150"/>
      <c r="AS88" s="69"/>
      <c r="AT88" s="69"/>
      <c r="AU88" s="69"/>
      <c r="AV88" s="69"/>
      <c r="AW88" s="69"/>
      <c r="AX88" s="69"/>
      <c r="AY88" s="69"/>
      <c r="AZ88" s="83"/>
    </row>
    <row r="89" spans="1:53" ht="20.25" customHeight="1" x14ac:dyDescent="0.3">
      <c r="A89" s="138"/>
      <c r="B89" s="138"/>
      <c r="C89" s="138"/>
      <c r="D89" s="145"/>
      <c r="E89" s="144"/>
      <c r="F89" s="33"/>
      <c r="G89" s="36"/>
      <c r="H89" s="34"/>
      <c r="I89" s="35"/>
      <c r="J89" s="35"/>
      <c r="K89" s="35"/>
      <c r="L89" s="35"/>
      <c r="M89" s="35"/>
      <c r="N89" s="42"/>
      <c r="O89" s="36"/>
      <c r="P89" s="40"/>
      <c r="Q89" s="41"/>
      <c r="R89" s="110" t="s">
        <v>414</v>
      </c>
      <c r="W89" s="142"/>
      <c r="X89" s="142"/>
      <c r="Y89" s="136">
        <v>88</v>
      </c>
      <c r="Z89" s="143"/>
      <c r="AA89" s="122"/>
      <c r="AB89" s="52"/>
      <c r="AC89" s="52"/>
      <c r="AD89" s="64"/>
      <c r="AF89" s="74"/>
      <c r="AG89" s="75"/>
      <c r="AH89" s="82"/>
      <c r="AI89" s="89"/>
      <c r="AJ89" s="68"/>
      <c r="AK89" s="76"/>
      <c r="AL89" s="77"/>
      <c r="AM89" s="77"/>
      <c r="AN89" s="77"/>
      <c r="AO89" s="77"/>
      <c r="AP89" s="76"/>
      <c r="AQ89" s="76"/>
      <c r="AR89" s="87"/>
      <c r="AS89" s="69"/>
      <c r="AT89" s="69"/>
      <c r="AU89" s="69"/>
      <c r="AV89" s="69"/>
      <c r="AW89" s="69"/>
      <c r="AX89" s="69"/>
      <c r="AY89" s="69"/>
      <c r="AZ89" s="83"/>
    </row>
    <row r="90" spans="1:53" ht="20.25" customHeight="1" thickBot="1" x14ac:dyDescent="0.35">
      <c r="A90" s="138"/>
      <c r="B90" s="138"/>
      <c r="C90" s="138"/>
      <c r="D90" s="145"/>
      <c r="E90" s="144"/>
      <c r="F90" s="33"/>
      <c r="G90" s="36"/>
      <c r="H90" s="34"/>
      <c r="I90" s="35"/>
      <c r="J90" s="35"/>
      <c r="K90" s="35"/>
      <c r="L90" s="35"/>
      <c r="M90" s="35"/>
      <c r="N90" s="42"/>
      <c r="O90" s="36"/>
      <c r="P90" s="40"/>
      <c r="Q90" s="38"/>
      <c r="R90" s="110" t="s">
        <v>415</v>
      </c>
      <c r="W90" s="142"/>
      <c r="X90" s="142"/>
      <c r="Y90" s="136">
        <v>89</v>
      </c>
      <c r="Z90" s="143"/>
      <c r="AA90" s="122"/>
      <c r="AB90" s="52"/>
      <c r="AC90" s="52"/>
      <c r="AD90" s="64"/>
      <c r="AF90" s="74"/>
      <c r="AG90" s="75"/>
      <c r="AH90" s="82"/>
      <c r="AI90" s="89"/>
      <c r="AJ90" s="68"/>
      <c r="AK90" s="76"/>
      <c r="AL90" s="77"/>
      <c r="AM90" s="77"/>
      <c r="AN90" s="77"/>
      <c r="AO90" s="77"/>
      <c r="AP90" s="76"/>
      <c r="AQ90" s="76"/>
      <c r="AR90" s="87"/>
      <c r="AS90" s="69"/>
      <c r="AT90" s="69"/>
      <c r="AU90" s="69"/>
      <c r="AV90" s="69"/>
      <c r="AW90" s="69"/>
      <c r="AX90" s="69"/>
      <c r="AY90" s="69"/>
      <c r="AZ90" s="83"/>
    </row>
    <row r="91" spans="1:53" ht="20.25" customHeight="1" x14ac:dyDescent="0.3">
      <c r="A91" s="138">
        <v>15</v>
      </c>
      <c r="B91" s="140" t="s">
        <v>315</v>
      </c>
      <c r="C91" s="138" t="s">
        <v>83</v>
      </c>
      <c r="D91" s="145" t="s">
        <v>15</v>
      </c>
      <c r="E91" s="146" t="s">
        <v>296</v>
      </c>
      <c r="F91" s="33" t="s">
        <v>84</v>
      </c>
      <c r="G91" s="164"/>
      <c r="H91" s="34"/>
      <c r="I91" s="35"/>
      <c r="J91" s="35"/>
      <c r="K91" s="35"/>
      <c r="L91" s="35"/>
      <c r="M91" s="35"/>
      <c r="N91" s="161"/>
      <c r="O91" s="36"/>
      <c r="P91" s="37" t="s">
        <v>164</v>
      </c>
      <c r="Q91" s="41"/>
      <c r="R91" s="110" t="s">
        <v>385</v>
      </c>
      <c r="W91" s="142">
        <v>6</v>
      </c>
      <c r="X91" s="142">
        <f>+COUNTIF(Q91:Q96,"x")</f>
        <v>0</v>
      </c>
      <c r="Y91" s="136">
        <v>90</v>
      </c>
      <c r="Z91" s="143">
        <f>+X91/W91</f>
        <v>0</v>
      </c>
      <c r="AA91" s="122">
        <f>+Z91</f>
        <v>0</v>
      </c>
      <c r="AB91" s="52"/>
      <c r="AC91" s="52"/>
      <c r="AD91" s="64"/>
      <c r="AE91" s="79">
        <f>+Z91</f>
        <v>0</v>
      </c>
      <c r="AF91" s="80"/>
      <c r="AG91" s="81"/>
      <c r="AH91" s="82">
        <v>0.36359999999999998</v>
      </c>
      <c r="AI91" s="89">
        <v>0.19045623592268607</v>
      </c>
      <c r="AJ91" s="68">
        <f>IF(Q91="x",AI91,0)</f>
        <v>0</v>
      </c>
      <c r="AK91" s="148">
        <f>SUM(AJ91:AJ96)</f>
        <v>0</v>
      </c>
      <c r="AL91" s="156">
        <v>-1</v>
      </c>
      <c r="AM91" s="156">
        <v>4</v>
      </c>
      <c r="AN91" s="156" t="e">
        <f>COUNTIF(#REF!,"x")</f>
        <v>#REF!</v>
      </c>
      <c r="AO91" s="156">
        <f>COUNTIF(Q91:Q96,"x")</f>
        <v>0</v>
      </c>
      <c r="AP91" s="148" t="e">
        <f>AN91/AL91</f>
        <v>#REF!</v>
      </c>
      <c r="AQ91" s="148">
        <f>AO91/AM91</f>
        <v>0</v>
      </c>
      <c r="AR91" s="149"/>
      <c r="AS91" s="69" t="e">
        <f>+AP91</f>
        <v>#REF!</v>
      </c>
      <c r="AT91" s="69">
        <f>+AQ91</f>
        <v>0</v>
      </c>
      <c r="AU91" s="69"/>
      <c r="AV91" s="69"/>
      <c r="AW91" s="69"/>
      <c r="AX91" s="69"/>
      <c r="AY91" s="69"/>
      <c r="AZ91" s="83"/>
      <c r="BA91" s="71">
        <f>AK91</f>
        <v>0</v>
      </c>
    </row>
    <row r="92" spans="1:53" ht="20.25" customHeight="1" x14ac:dyDescent="0.3">
      <c r="A92" s="138"/>
      <c r="B92" s="139"/>
      <c r="C92" s="139"/>
      <c r="D92" s="139"/>
      <c r="E92" s="147"/>
      <c r="F92" s="33" t="s">
        <v>85</v>
      </c>
      <c r="G92" s="164"/>
      <c r="H92" s="34"/>
      <c r="I92" s="35"/>
      <c r="J92" s="35"/>
      <c r="K92" s="35"/>
      <c r="L92" s="35"/>
      <c r="M92" s="35"/>
      <c r="N92" s="161"/>
      <c r="O92" s="36"/>
      <c r="P92" s="40" t="s">
        <v>166</v>
      </c>
      <c r="Q92" s="38"/>
      <c r="R92" s="110" t="s">
        <v>231</v>
      </c>
      <c r="W92" s="142"/>
      <c r="X92" s="142"/>
      <c r="Y92" s="136">
        <v>91</v>
      </c>
      <c r="Z92" s="143"/>
      <c r="AA92" s="122"/>
      <c r="AB92" s="52"/>
      <c r="AC92" s="52"/>
      <c r="AD92" s="64"/>
      <c r="AF92" s="74"/>
      <c r="AG92" s="75"/>
      <c r="AH92" s="82">
        <v>0.90910000000000002</v>
      </c>
      <c r="AI92" s="89">
        <v>0.47619297050966425</v>
      </c>
      <c r="AJ92" s="68">
        <f>IF(Q92="x",AI92,0)</f>
        <v>0</v>
      </c>
      <c r="AK92" s="148"/>
      <c r="AL92" s="156"/>
      <c r="AM92" s="156"/>
      <c r="AN92" s="156"/>
      <c r="AO92" s="156"/>
      <c r="AP92" s="148"/>
      <c r="AQ92" s="148"/>
      <c r="AR92" s="150"/>
      <c r="AS92" s="69"/>
      <c r="AT92" s="69"/>
      <c r="AU92" s="69"/>
      <c r="AV92" s="69"/>
      <c r="AW92" s="69"/>
      <c r="AX92" s="69"/>
      <c r="AY92" s="69"/>
      <c r="AZ92" s="83"/>
    </row>
    <row r="93" spans="1:53" ht="20.25" customHeight="1" x14ac:dyDescent="0.3">
      <c r="A93" s="138"/>
      <c r="B93" s="139"/>
      <c r="C93" s="139"/>
      <c r="D93" s="139"/>
      <c r="E93" s="147"/>
      <c r="F93" s="33" t="s">
        <v>86</v>
      </c>
      <c r="G93" s="164"/>
      <c r="H93" s="34"/>
      <c r="I93" s="35"/>
      <c r="J93" s="35"/>
      <c r="K93" s="35"/>
      <c r="L93" s="35"/>
      <c r="M93" s="35"/>
      <c r="N93" s="161"/>
      <c r="O93" s="36"/>
      <c r="P93" s="40" t="s">
        <v>167</v>
      </c>
      <c r="Q93" s="38"/>
      <c r="R93" s="110" t="s">
        <v>444</v>
      </c>
      <c r="W93" s="142"/>
      <c r="X93" s="142"/>
      <c r="Y93" s="136">
        <v>92</v>
      </c>
      <c r="Z93" s="143"/>
      <c r="AA93" s="122"/>
      <c r="AB93" s="52"/>
      <c r="AC93" s="52"/>
      <c r="AD93" s="64"/>
      <c r="AF93" s="74"/>
      <c r="AG93" s="75"/>
      <c r="AH93" s="82">
        <v>0.54549999999999998</v>
      </c>
      <c r="AI93" s="89">
        <v>0.28573673458697812</v>
      </c>
      <c r="AJ93" s="68">
        <f>IF(Q93="x",AI93,0)</f>
        <v>0</v>
      </c>
      <c r="AK93" s="148"/>
      <c r="AL93" s="156"/>
      <c r="AM93" s="156"/>
      <c r="AN93" s="156"/>
      <c r="AO93" s="156"/>
      <c r="AP93" s="148"/>
      <c r="AQ93" s="148"/>
      <c r="AR93" s="150"/>
      <c r="AS93" s="69"/>
      <c r="AT93" s="69"/>
      <c r="AU93" s="69"/>
      <c r="AV93" s="69"/>
      <c r="AW93" s="69"/>
      <c r="AX93" s="69"/>
      <c r="AY93" s="69"/>
      <c r="AZ93" s="83"/>
    </row>
    <row r="94" spans="1:53" ht="20.25" customHeight="1" x14ac:dyDescent="0.3">
      <c r="A94" s="138"/>
      <c r="B94" s="139"/>
      <c r="C94" s="139"/>
      <c r="D94" s="139"/>
      <c r="E94" s="147"/>
      <c r="F94" s="33"/>
      <c r="G94" s="164"/>
      <c r="H94" s="34"/>
      <c r="I94" s="35"/>
      <c r="J94" s="35"/>
      <c r="K94" s="35"/>
      <c r="L94" s="35"/>
      <c r="M94" s="35"/>
      <c r="N94" s="161"/>
      <c r="O94" s="36"/>
      <c r="P94" s="40"/>
      <c r="Q94" s="38"/>
      <c r="R94" s="110" t="s">
        <v>443</v>
      </c>
      <c r="W94" s="142"/>
      <c r="X94" s="142"/>
      <c r="Y94" s="136">
        <v>93</v>
      </c>
      <c r="Z94" s="143"/>
      <c r="AA94" s="122"/>
      <c r="AB94" s="52"/>
      <c r="AC94" s="52"/>
      <c r="AD94" s="64"/>
      <c r="AF94" s="74"/>
      <c r="AG94" s="75"/>
      <c r="AH94" s="82"/>
      <c r="AI94" s="89"/>
      <c r="AJ94" s="68"/>
      <c r="AK94" s="148"/>
      <c r="AL94" s="156"/>
      <c r="AM94" s="156"/>
      <c r="AN94" s="156"/>
      <c r="AO94" s="156"/>
      <c r="AP94" s="148"/>
      <c r="AQ94" s="148"/>
      <c r="AR94" s="150"/>
      <c r="AS94" s="69"/>
      <c r="AT94" s="69"/>
      <c r="AU94" s="69"/>
      <c r="AV94" s="69"/>
      <c r="AW94" s="69"/>
      <c r="AX94" s="69"/>
      <c r="AY94" s="69"/>
      <c r="AZ94" s="83"/>
    </row>
    <row r="95" spans="1:53" ht="20.25" customHeight="1" x14ac:dyDescent="0.3">
      <c r="A95" s="138"/>
      <c r="B95" s="139"/>
      <c r="C95" s="139"/>
      <c r="D95" s="139"/>
      <c r="E95" s="147"/>
      <c r="F95" s="33"/>
      <c r="G95" s="164"/>
      <c r="H95" s="34"/>
      <c r="I95" s="35"/>
      <c r="J95" s="35"/>
      <c r="K95" s="35"/>
      <c r="L95" s="35"/>
      <c r="M95" s="35"/>
      <c r="N95" s="161"/>
      <c r="O95" s="36"/>
      <c r="P95" s="40"/>
      <c r="Q95" s="38"/>
      <c r="R95" s="110" t="s">
        <v>171</v>
      </c>
      <c r="W95" s="142"/>
      <c r="X95" s="142"/>
      <c r="Y95" s="136">
        <v>94</v>
      </c>
      <c r="Z95" s="143"/>
      <c r="AA95" s="122"/>
      <c r="AB95" s="52"/>
      <c r="AC95" s="52"/>
      <c r="AD95" s="64"/>
      <c r="AF95" s="74"/>
      <c r="AG95" s="75"/>
      <c r="AH95" s="82"/>
      <c r="AI95" s="89"/>
      <c r="AJ95" s="68"/>
      <c r="AK95" s="148"/>
      <c r="AL95" s="156"/>
      <c r="AM95" s="156"/>
      <c r="AN95" s="156"/>
      <c r="AO95" s="156"/>
      <c r="AP95" s="148"/>
      <c r="AQ95" s="148"/>
      <c r="AR95" s="150"/>
      <c r="AS95" s="69"/>
      <c r="AT95" s="69"/>
      <c r="AU95" s="69"/>
      <c r="AV95" s="69"/>
      <c r="AW95" s="69"/>
      <c r="AX95" s="69"/>
      <c r="AY95" s="69"/>
      <c r="AZ95" s="83"/>
    </row>
    <row r="96" spans="1:53" ht="20.25" customHeight="1" thickBot="1" x14ac:dyDescent="0.35">
      <c r="A96" s="138"/>
      <c r="B96" s="139"/>
      <c r="C96" s="139"/>
      <c r="D96" s="139"/>
      <c r="E96" s="147"/>
      <c r="F96" s="33"/>
      <c r="G96" s="164"/>
      <c r="H96" s="34"/>
      <c r="I96" s="35"/>
      <c r="J96" s="35"/>
      <c r="K96" s="35"/>
      <c r="L96" s="35"/>
      <c r="M96" s="35"/>
      <c r="N96" s="161"/>
      <c r="O96" s="36"/>
      <c r="P96" s="40" t="s">
        <v>168</v>
      </c>
      <c r="Q96" s="38"/>
      <c r="R96" s="110" t="s">
        <v>445</v>
      </c>
      <c r="W96" s="142"/>
      <c r="X96" s="142"/>
      <c r="Y96" s="136">
        <v>95</v>
      </c>
      <c r="Z96" s="143"/>
      <c r="AA96" s="122"/>
      <c r="AB96" s="52"/>
      <c r="AC96" s="52"/>
      <c r="AD96" s="64"/>
      <c r="AF96" s="74"/>
      <c r="AG96" s="75"/>
      <c r="AH96" s="82">
        <v>9.0899999999999995E-2</v>
      </c>
      <c r="AI96" s="89">
        <v>4.7614058980671517E-2</v>
      </c>
      <c r="AJ96" s="68">
        <f>IF(Q96="x",AI96,0)</f>
        <v>0</v>
      </c>
      <c r="AK96" s="148"/>
      <c r="AL96" s="156"/>
      <c r="AM96" s="156"/>
      <c r="AN96" s="156"/>
      <c r="AO96" s="156"/>
      <c r="AP96" s="148"/>
      <c r="AQ96" s="148"/>
      <c r="AR96" s="150"/>
      <c r="AS96" s="69"/>
      <c r="AT96" s="69"/>
      <c r="AU96" s="69"/>
      <c r="AV96" s="69"/>
      <c r="AW96" s="69"/>
      <c r="AX96" s="69"/>
      <c r="AY96" s="69"/>
      <c r="AZ96" s="83"/>
    </row>
    <row r="97" spans="1:53" ht="20.25" customHeight="1" x14ac:dyDescent="0.3">
      <c r="A97" s="138">
        <v>16</v>
      </c>
      <c r="B97" s="140" t="s">
        <v>315</v>
      </c>
      <c r="C97" s="138" t="s">
        <v>87</v>
      </c>
      <c r="D97" s="145" t="s">
        <v>56</v>
      </c>
      <c r="E97" s="146" t="s">
        <v>409</v>
      </c>
      <c r="F97" s="33" t="s">
        <v>88</v>
      </c>
      <c r="G97" s="164"/>
      <c r="H97" s="34"/>
      <c r="I97" s="35"/>
      <c r="J97" s="35"/>
      <c r="K97" s="35"/>
      <c r="L97" s="35"/>
      <c r="M97" s="35"/>
      <c r="N97" s="161"/>
      <c r="O97" s="36"/>
      <c r="P97" s="37" t="s">
        <v>164</v>
      </c>
      <c r="Q97" s="41"/>
      <c r="R97" s="110" t="s">
        <v>297</v>
      </c>
      <c r="W97" s="142">
        <v>4</v>
      </c>
      <c r="X97" s="142">
        <f>+COUNTIF(Q97:Q100,"x")</f>
        <v>0</v>
      </c>
      <c r="Y97" s="136">
        <v>96</v>
      </c>
      <c r="Z97" s="143">
        <f>+X97/W97</f>
        <v>0</v>
      </c>
      <c r="AA97" s="122">
        <f>+Z97</f>
        <v>0</v>
      </c>
      <c r="AB97" s="52"/>
      <c r="AC97" s="52"/>
      <c r="AD97" s="64"/>
      <c r="AE97" s="79">
        <f>+Z97</f>
        <v>0</v>
      </c>
      <c r="AF97" s="80"/>
      <c r="AG97" s="81"/>
      <c r="AH97" s="82">
        <v>0.72730000000000006</v>
      </c>
      <c r="AI97" s="89">
        <v>0.34782400765184124</v>
      </c>
      <c r="AJ97" s="68">
        <f>IF(Q97="x",AI97,0)</f>
        <v>0</v>
      </c>
      <c r="AK97" s="148">
        <f>SUM(AJ97:AJ100)</f>
        <v>0</v>
      </c>
      <c r="AL97" s="156">
        <v>0</v>
      </c>
      <c r="AM97" s="156">
        <v>4</v>
      </c>
      <c r="AN97" s="156" t="e">
        <f>COUNTIF(#REF!,"x")</f>
        <v>#REF!</v>
      </c>
      <c r="AO97" s="156">
        <f>COUNTIF(Q97:Q100,"x")</f>
        <v>0</v>
      </c>
      <c r="AP97" s="148" t="e">
        <f>AN97/AL97</f>
        <v>#REF!</v>
      </c>
      <c r="AQ97" s="148">
        <f>AO97/AM97</f>
        <v>0</v>
      </c>
      <c r="AR97" s="149"/>
      <c r="AS97" s="69" t="e">
        <f>+AP97</f>
        <v>#REF!</v>
      </c>
      <c r="AT97" s="69">
        <f>+AQ97</f>
        <v>0</v>
      </c>
      <c r="AU97" s="69"/>
      <c r="AV97" s="69"/>
      <c r="AW97" s="69"/>
      <c r="AX97" s="69"/>
      <c r="AY97" s="69"/>
      <c r="AZ97" s="83"/>
      <c r="BA97" s="71">
        <f>AK97</f>
        <v>0</v>
      </c>
    </row>
    <row r="98" spans="1:53" ht="20.25" customHeight="1" x14ac:dyDescent="0.3">
      <c r="A98" s="138"/>
      <c r="B98" s="139"/>
      <c r="C98" s="139"/>
      <c r="D98" s="139"/>
      <c r="E98" s="147"/>
      <c r="F98" s="33" t="s">
        <v>89</v>
      </c>
      <c r="G98" s="164"/>
      <c r="H98" s="34"/>
      <c r="I98" s="35"/>
      <c r="J98" s="35"/>
      <c r="K98" s="35"/>
      <c r="L98" s="35"/>
      <c r="M98" s="35"/>
      <c r="N98" s="161"/>
      <c r="O98" s="36"/>
      <c r="P98" s="40" t="s">
        <v>166</v>
      </c>
      <c r="Q98" s="41"/>
      <c r="R98" s="110" t="s">
        <v>298</v>
      </c>
      <c r="W98" s="142"/>
      <c r="X98" s="142"/>
      <c r="Y98" s="136">
        <v>97</v>
      </c>
      <c r="Z98" s="143"/>
      <c r="AA98" s="122"/>
      <c r="AB98" s="52"/>
      <c r="AC98" s="52"/>
      <c r="AD98" s="64"/>
      <c r="AF98" s="74"/>
      <c r="AG98" s="75"/>
      <c r="AH98" s="82">
        <v>0.54549999999999998</v>
      </c>
      <c r="AI98" s="89">
        <v>0.26087996174079386</v>
      </c>
      <c r="AJ98" s="68">
        <f>IF(Q98="x",AI98,0)</f>
        <v>0</v>
      </c>
      <c r="AK98" s="148"/>
      <c r="AL98" s="156"/>
      <c r="AM98" s="156"/>
      <c r="AN98" s="156"/>
      <c r="AO98" s="156"/>
      <c r="AP98" s="148"/>
      <c r="AQ98" s="148"/>
      <c r="AR98" s="150"/>
      <c r="AS98" s="69"/>
      <c r="AT98" s="69"/>
      <c r="AU98" s="69"/>
      <c r="AV98" s="69"/>
      <c r="AW98" s="69"/>
      <c r="AX98" s="69"/>
      <c r="AY98" s="69"/>
      <c r="AZ98" s="83"/>
    </row>
    <row r="99" spans="1:53" ht="20.25" customHeight="1" x14ac:dyDescent="0.3">
      <c r="A99" s="138"/>
      <c r="B99" s="139"/>
      <c r="C99" s="139"/>
      <c r="D99" s="139"/>
      <c r="E99" s="147"/>
      <c r="F99" s="33" t="s">
        <v>90</v>
      </c>
      <c r="G99" s="164"/>
      <c r="H99" s="34"/>
      <c r="I99" s="35"/>
      <c r="J99" s="35"/>
      <c r="K99" s="35"/>
      <c r="L99" s="35"/>
      <c r="M99" s="35"/>
      <c r="N99" s="161"/>
      <c r="O99" s="36"/>
      <c r="P99" s="40" t="s">
        <v>167</v>
      </c>
      <c r="Q99" s="41"/>
      <c r="R99" s="110" t="s">
        <v>299</v>
      </c>
      <c r="W99" s="142"/>
      <c r="X99" s="142"/>
      <c r="Y99" s="136">
        <v>98</v>
      </c>
      <c r="Z99" s="143"/>
      <c r="AA99" s="122"/>
      <c r="AB99" s="52"/>
      <c r="AC99" s="52"/>
      <c r="AD99" s="64"/>
      <c r="AF99" s="74"/>
      <c r="AG99" s="75"/>
      <c r="AH99" s="82">
        <v>0.54549999999999998</v>
      </c>
      <c r="AI99" s="89">
        <v>0.26087996174079386</v>
      </c>
      <c r="AJ99" s="68">
        <f>IF(Q99="x",AI99,0)</f>
        <v>0</v>
      </c>
      <c r="AK99" s="148"/>
      <c r="AL99" s="156"/>
      <c r="AM99" s="156"/>
      <c r="AN99" s="156"/>
      <c r="AO99" s="156"/>
      <c r="AP99" s="148"/>
      <c r="AQ99" s="148"/>
      <c r="AR99" s="150"/>
      <c r="AS99" s="69"/>
      <c r="AT99" s="69"/>
      <c r="AU99" s="69"/>
      <c r="AV99" s="69"/>
      <c r="AW99" s="69"/>
      <c r="AX99" s="69"/>
      <c r="AY99" s="69"/>
      <c r="AZ99" s="83"/>
    </row>
    <row r="100" spans="1:53" ht="20.25" customHeight="1" thickBot="1" x14ac:dyDescent="0.35">
      <c r="A100" s="138"/>
      <c r="B100" s="139"/>
      <c r="C100" s="139"/>
      <c r="D100" s="139"/>
      <c r="E100" s="147"/>
      <c r="F100" s="33"/>
      <c r="G100" s="164"/>
      <c r="H100" s="34"/>
      <c r="I100" s="35"/>
      <c r="J100" s="35"/>
      <c r="K100" s="35"/>
      <c r="L100" s="35"/>
      <c r="M100" s="35"/>
      <c r="N100" s="161"/>
      <c r="O100" s="36"/>
      <c r="P100" s="40" t="s">
        <v>168</v>
      </c>
      <c r="Q100" s="38"/>
      <c r="R100" s="110" t="s">
        <v>300</v>
      </c>
      <c r="W100" s="142"/>
      <c r="X100" s="142"/>
      <c r="Y100" s="136">
        <v>99</v>
      </c>
      <c r="Z100" s="143"/>
      <c r="AA100" s="122"/>
      <c r="AB100" s="52"/>
      <c r="AC100" s="52"/>
      <c r="AD100" s="64"/>
      <c r="AF100" s="74"/>
      <c r="AG100" s="75"/>
      <c r="AH100" s="82">
        <v>0.2727</v>
      </c>
      <c r="AI100" s="89">
        <v>0.13041606886657101</v>
      </c>
      <c r="AJ100" s="68">
        <f>IF(Q100="x",AI100,0)</f>
        <v>0</v>
      </c>
      <c r="AK100" s="148"/>
      <c r="AL100" s="156"/>
      <c r="AM100" s="156"/>
      <c r="AN100" s="156"/>
      <c r="AO100" s="156"/>
      <c r="AP100" s="148"/>
      <c r="AQ100" s="148"/>
      <c r="AR100" s="150"/>
      <c r="AS100" s="69"/>
      <c r="AT100" s="69"/>
      <c r="AU100" s="69"/>
      <c r="AV100" s="69"/>
      <c r="AW100" s="69"/>
      <c r="AX100" s="69"/>
      <c r="AY100" s="69"/>
      <c r="AZ100" s="83"/>
    </row>
    <row r="101" spans="1:53" ht="20.25" customHeight="1" x14ac:dyDescent="0.3">
      <c r="A101" s="138">
        <v>17</v>
      </c>
      <c r="B101" s="140" t="s">
        <v>315</v>
      </c>
      <c r="C101" s="138" t="s">
        <v>232</v>
      </c>
      <c r="D101" s="145" t="s">
        <v>15</v>
      </c>
      <c r="E101" s="144" t="s">
        <v>354</v>
      </c>
      <c r="F101" s="33" t="s">
        <v>91</v>
      </c>
      <c r="G101" s="164"/>
      <c r="H101" s="34"/>
      <c r="I101" s="35"/>
      <c r="J101" s="35"/>
      <c r="K101" s="35"/>
      <c r="L101" s="35"/>
      <c r="M101" s="35"/>
      <c r="N101" s="161"/>
      <c r="O101" s="36"/>
      <c r="P101" s="37" t="s">
        <v>164</v>
      </c>
      <c r="Q101" s="41"/>
      <c r="R101" s="110" t="s">
        <v>234</v>
      </c>
      <c r="W101" s="142">
        <v>5</v>
      </c>
      <c r="X101" s="142">
        <f>+COUNTIF(Q101:Q105,"x")</f>
        <v>0</v>
      </c>
      <c r="Y101" s="136">
        <v>100</v>
      </c>
      <c r="Z101" s="143">
        <f>+X101/W101</f>
        <v>0</v>
      </c>
      <c r="AA101" s="122">
        <f>+Z101</f>
        <v>0</v>
      </c>
      <c r="AB101" s="52"/>
      <c r="AC101" s="52"/>
      <c r="AD101" s="64"/>
      <c r="AE101" s="79">
        <f>+Z101</f>
        <v>0</v>
      </c>
      <c r="AF101" s="80"/>
      <c r="AG101" s="81"/>
      <c r="AH101" s="82">
        <v>0.2727</v>
      </c>
      <c r="AI101" s="89">
        <v>0.16665648108537556</v>
      </c>
      <c r="AJ101" s="68">
        <f>IF(Q101="x",AI101,0)</f>
        <v>0</v>
      </c>
      <c r="AK101" s="148">
        <f>SUM(AJ101:AJ104)</f>
        <v>0</v>
      </c>
      <c r="AL101" s="156">
        <v>-1</v>
      </c>
      <c r="AM101" s="156">
        <v>4</v>
      </c>
      <c r="AN101" s="156" t="e">
        <f>COUNTIF(#REF!,"x")</f>
        <v>#REF!</v>
      </c>
      <c r="AO101" s="156">
        <f>COUNTIF(Q101:Q104,"x")</f>
        <v>0</v>
      </c>
      <c r="AP101" s="148" t="e">
        <f>AN101/AL101</f>
        <v>#REF!</v>
      </c>
      <c r="AQ101" s="148">
        <f>AO101/AM101</f>
        <v>0</v>
      </c>
      <c r="AR101" s="149"/>
      <c r="AS101" s="69" t="e">
        <f>+AP101</f>
        <v>#REF!</v>
      </c>
      <c r="AT101" s="69">
        <f>+AQ101</f>
        <v>0</v>
      </c>
      <c r="AU101" s="69"/>
      <c r="AV101" s="69"/>
      <c r="AW101" s="69"/>
      <c r="AX101" s="69"/>
      <c r="AY101" s="69"/>
      <c r="AZ101" s="83"/>
      <c r="BA101" s="71">
        <f>AK101</f>
        <v>0</v>
      </c>
    </row>
    <row r="102" spans="1:53" ht="20.25" customHeight="1" x14ac:dyDescent="0.3">
      <c r="A102" s="138"/>
      <c r="B102" s="138"/>
      <c r="C102" s="138"/>
      <c r="D102" s="145"/>
      <c r="E102" s="144"/>
      <c r="F102" s="33" t="s">
        <v>92</v>
      </c>
      <c r="G102" s="164"/>
      <c r="H102" s="34"/>
      <c r="I102" s="35"/>
      <c r="J102" s="35"/>
      <c r="K102" s="35"/>
      <c r="L102" s="35"/>
      <c r="M102" s="35"/>
      <c r="N102" s="161"/>
      <c r="O102" s="36"/>
      <c r="P102" s="40" t="s">
        <v>166</v>
      </c>
      <c r="Q102" s="41"/>
      <c r="R102" s="110" t="s">
        <v>235</v>
      </c>
      <c r="W102" s="142"/>
      <c r="X102" s="142"/>
      <c r="Y102" s="136">
        <v>101</v>
      </c>
      <c r="Z102" s="143"/>
      <c r="AA102" s="122"/>
      <c r="AB102" s="52"/>
      <c r="AC102" s="52"/>
      <c r="AD102" s="64"/>
      <c r="AF102" s="74"/>
      <c r="AG102" s="75"/>
      <c r="AH102" s="82">
        <v>0.54549999999999998</v>
      </c>
      <c r="AI102" s="89">
        <v>0.33337407565849786</v>
      </c>
      <c r="AJ102" s="68">
        <f>IF(Q102="x",AI102,0)</f>
        <v>0</v>
      </c>
      <c r="AK102" s="148"/>
      <c r="AL102" s="156"/>
      <c r="AM102" s="156"/>
      <c r="AN102" s="156"/>
      <c r="AO102" s="156"/>
      <c r="AP102" s="148"/>
      <c r="AQ102" s="148"/>
      <c r="AR102" s="150"/>
      <c r="AS102" s="69"/>
      <c r="AT102" s="69"/>
      <c r="AU102" s="69"/>
      <c r="AV102" s="69"/>
      <c r="AW102" s="69"/>
      <c r="AX102" s="69"/>
      <c r="AY102" s="69"/>
      <c r="AZ102" s="83"/>
    </row>
    <row r="103" spans="1:53" ht="20.25" customHeight="1" x14ac:dyDescent="0.3">
      <c r="A103" s="138"/>
      <c r="B103" s="138"/>
      <c r="C103" s="138"/>
      <c r="D103" s="145"/>
      <c r="E103" s="144"/>
      <c r="F103" s="33" t="s">
        <v>93</v>
      </c>
      <c r="G103" s="164"/>
      <c r="H103" s="34"/>
      <c r="I103" s="35"/>
      <c r="J103" s="35"/>
      <c r="K103" s="35"/>
      <c r="L103" s="35"/>
      <c r="M103" s="35"/>
      <c r="N103" s="161"/>
      <c r="O103" s="36"/>
      <c r="P103" s="40" t="s">
        <v>167</v>
      </c>
      <c r="Q103" s="41"/>
      <c r="R103" s="110" t="s">
        <v>233</v>
      </c>
      <c r="W103" s="142"/>
      <c r="X103" s="142"/>
      <c r="Y103" s="136">
        <v>102</v>
      </c>
      <c r="Z103" s="143"/>
      <c r="AA103" s="122"/>
      <c r="AB103" s="52"/>
      <c r="AC103" s="52"/>
      <c r="AD103" s="64"/>
      <c r="AF103" s="74"/>
      <c r="AG103" s="75"/>
      <c r="AH103" s="82">
        <v>0.36359999999999998</v>
      </c>
      <c r="AI103" s="89">
        <v>0.2222086414471674</v>
      </c>
      <c r="AJ103" s="68">
        <f>IF(Q103="x",AI103,0)</f>
        <v>0</v>
      </c>
      <c r="AK103" s="148"/>
      <c r="AL103" s="156"/>
      <c r="AM103" s="156"/>
      <c r="AN103" s="156"/>
      <c r="AO103" s="156"/>
      <c r="AP103" s="148"/>
      <c r="AQ103" s="148"/>
      <c r="AR103" s="150"/>
      <c r="AS103" s="69"/>
      <c r="AT103" s="69"/>
      <c r="AU103" s="69"/>
      <c r="AV103" s="69"/>
      <c r="AW103" s="69"/>
      <c r="AX103" s="69"/>
      <c r="AY103" s="69"/>
      <c r="AZ103" s="83"/>
    </row>
    <row r="104" spans="1:53" ht="20.25" customHeight="1" x14ac:dyDescent="0.3">
      <c r="A104" s="138"/>
      <c r="B104" s="138"/>
      <c r="C104" s="138"/>
      <c r="D104" s="145"/>
      <c r="E104" s="144"/>
      <c r="F104" s="33"/>
      <c r="G104" s="164"/>
      <c r="H104" s="34"/>
      <c r="I104" s="35"/>
      <c r="J104" s="35"/>
      <c r="K104" s="35"/>
      <c r="L104" s="35"/>
      <c r="M104" s="35"/>
      <c r="N104" s="161"/>
      <c r="O104" s="36"/>
      <c r="P104" s="40" t="s">
        <v>168</v>
      </c>
      <c r="Q104" s="41"/>
      <c r="R104" s="110" t="s">
        <v>301</v>
      </c>
      <c r="W104" s="142"/>
      <c r="X104" s="142"/>
      <c r="Y104" s="136">
        <v>103</v>
      </c>
      <c r="Z104" s="143"/>
      <c r="AA104" s="122"/>
      <c r="AB104" s="52"/>
      <c r="AC104" s="52"/>
      <c r="AD104" s="64"/>
      <c r="AF104" s="74"/>
      <c r="AG104" s="75"/>
      <c r="AH104" s="82">
        <v>0.45450000000000002</v>
      </c>
      <c r="AI104" s="89">
        <v>0.27776080180895929</v>
      </c>
      <c r="AJ104" s="68">
        <f>IF(Q104="x",AI104,0)</f>
        <v>0</v>
      </c>
      <c r="AK104" s="148"/>
      <c r="AL104" s="156"/>
      <c r="AM104" s="156"/>
      <c r="AN104" s="156"/>
      <c r="AO104" s="156"/>
      <c r="AP104" s="148"/>
      <c r="AQ104" s="148"/>
      <c r="AR104" s="150"/>
      <c r="AS104" s="69"/>
      <c r="AT104" s="69"/>
      <c r="AU104" s="69"/>
      <c r="AV104" s="69"/>
      <c r="AW104" s="69"/>
      <c r="AX104" s="69"/>
      <c r="AY104" s="69"/>
      <c r="AZ104" s="83"/>
    </row>
    <row r="105" spans="1:53" ht="20.25" customHeight="1" thickBot="1" x14ac:dyDescent="0.35">
      <c r="A105" s="138"/>
      <c r="B105" s="138"/>
      <c r="C105" s="138"/>
      <c r="D105" s="145"/>
      <c r="E105" s="144"/>
      <c r="F105" s="33"/>
      <c r="G105" s="36"/>
      <c r="H105" s="34"/>
      <c r="I105" s="35"/>
      <c r="J105" s="35"/>
      <c r="K105" s="35"/>
      <c r="L105" s="35"/>
      <c r="M105" s="35"/>
      <c r="N105" s="42"/>
      <c r="O105" s="36"/>
      <c r="P105" s="40"/>
      <c r="Q105" s="41"/>
      <c r="R105" s="110" t="s">
        <v>416</v>
      </c>
      <c r="W105" s="142"/>
      <c r="X105" s="142"/>
      <c r="Y105" s="136">
        <v>104</v>
      </c>
      <c r="Z105" s="143"/>
      <c r="AA105" s="122"/>
      <c r="AB105" s="52"/>
      <c r="AC105" s="52"/>
      <c r="AD105" s="64"/>
      <c r="AF105" s="74"/>
      <c r="AG105" s="75"/>
      <c r="AH105" s="82"/>
      <c r="AI105" s="89"/>
      <c r="AJ105" s="68"/>
      <c r="AK105" s="76"/>
      <c r="AL105" s="77"/>
      <c r="AM105" s="77"/>
      <c r="AN105" s="77"/>
      <c r="AO105" s="77"/>
      <c r="AP105" s="76"/>
      <c r="AQ105" s="76"/>
      <c r="AR105" s="87"/>
      <c r="AS105" s="69"/>
      <c r="AT105" s="69"/>
      <c r="AU105" s="69"/>
      <c r="AV105" s="69"/>
      <c r="AW105" s="69"/>
      <c r="AX105" s="69"/>
      <c r="AY105" s="69"/>
      <c r="AZ105" s="83"/>
    </row>
    <row r="106" spans="1:53" ht="20.25" customHeight="1" x14ac:dyDescent="0.3">
      <c r="A106" s="138">
        <v>18</v>
      </c>
      <c r="B106" s="140" t="s">
        <v>320</v>
      </c>
      <c r="C106" s="138" t="s">
        <v>94</v>
      </c>
      <c r="D106" s="177" t="s">
        <v>15</v>
      </c>
      <c r="E106" s="144" t="s">
        <v>236</v>
      </c>
      <c r="F106" s="33"/>
      <c r="G106" s="164"/>
      <c r="H106" s="34"/>
      <c r="I106" s="35"/>
      <c r="J106" s="35"/>
      <c r="K106" s="35"/>
      <c r="L106" s="35"/>
      <c r="M106" s="35"/>
      <c r="N106" s="161" t="s">
        <v>355</v>
      </c>
      <c r="O106" s="36"/>
      <c r="P106" s="37" t="s">
        <v>164</v>
      </c>
      <c r="Q106" s="41"/>
      <c r="R106" s="110" t="s">
        <v>238</v>
      </c>
      <c r="W106" s="142">
        <v>6</v>
      </c>
      <c r="X106" s="142">
        <f>+COUNTIF(Q106:Q111,"x")</f>
        <v>0</v>
      </c>
      <c r="Y106" s="136">
        <v>105</v>
      </c>
      <c r="Z106" s="143">
        <f>+X106/W106</f>
        <v>0</v>
      </c>
      <c r="AA106" s="122">
        <f>+Z106</f>
        <v>0</v>
      </c>
      <c r="AB106" s="52"/>
      <c r="AC106" s="52"/>
      <c r="AD106" s="64"/>
      <c r="AE106" s="79">
        <f>+Z106</f>
        <v>0</v>
      </c>
      <c r="AF106" s="80"/>
      <c r="AG106" s="81"/>
      <c r="AH106" s="82">
        <v>0.45450000000000002</v>
      </c>
      <c r="AI106" s="89">
        <v>0.16664833351666483</v>
      </c>
      <c r="AJ106" s="68">
        <f>IF(Q106="x",AI106,0)</f>
        <v>0</v>
      </c>
      <c r="AK106" s="148">
        <f>SUM(AJ106:AJ110)</f>
        <v>0</v>
      </c>
      <c r="AL106" s="156">
        <v>-1</v>
      </c>
      <c r="AM106" s="156">
        <v>5</v>
      </c>
      <c r="AN106" s="156" t="e">
        <f>COUNTIF(#REF!,"x")</f>
        <v>#REF!</v>
      </c>
      <c r="AO106" s="156">
        <f>COUNTIF(Q106:Q110,"x")</f>
        <v>0</v>
      </c>
      <c r="AP106" s="148" t="e">
        <f>AN106/AL106</f>
        <v>#REF!</v>
      </c>
      <c r="AQ106" s="148">
        <f>AO106/AM106</f>
        <v>0</v>
      </c>
      <c r="AR106" s="149"/>
      <c r="AS106" s="69" t="e">
        <f>+AP106</f>
        <v>#REF!</v>
      </c>
      <c r="AT106" s="69">
        <f>+AQ106</f>
        <v>0</v>
      </c>
      <c r="AU106" s="69"/>
      <c r="AV106" s="69"/>
      <c r="AW106" s="69"/>
      <c r="AX106" s="69"/>
      <c r="AY106" s="69"/>
      <c r="AZ106" s="83"/>
      <c r="BA106" s="71">
        <f>AK106</f>
        <v>0</v>
      </c>
    </row>
    <row r="107" spans="1:53" ht="20.25" customHeight="1" x14ac:dyDescent="0.3">
      <c r="A107" s="138"/>
      <c r="B107" s="138"/>
      <c r="C107" s="138"/>
      <c r="D107" s="145"/>
      <c r="E107" s="144"/>
      <c r="F107" s="33"/>
      <c r="G107" s="164"/>
      <c r="H107" s="34"/>
      <c r="I107" s="35"/>
      <c r="J107" s="35"/>
      <c r="K107" s="35"/>
      <c r="L107" s="35"/>
      <c r="M107" s="35"/>
      <c r="N107" s="161"/>
      <c r="O107" s="36"/>
      <c r="P107" s="40" t="s">
        <v>166</v>
      </c>
      <c r="Q107" s="38"/>
      <c r="R107" s="110" t="s">
        <v>239</v>
      </c>
      <c r="W107" s="142"/>
      <c r="X107" s="142"/>
      <c r="Y107" s="136">
        <v>106</v>
      </c>
      <c r="Z107" s="143"/>
      <c r="AA107" s="122"/>
      <c r="AB107" s="52"/>
      <c r="AC107" s="52"/>
      <c r="AD107" s="64"/>
      <c r="AF107" s="74"/>
      <c r="AG107" s="75"/>
      <c r="AH107" s="82">
        <v>0.63639999999999997</v>
      </c>
      <c r="AI107" s="89">
        <v>0.23334433322333442</v>
      </c>
      <c r="AJ107" s="68">
        <f>IF(Q107="x",AI107,0)</f>
        <v>0</v>
      </c>
      <c r="AK107" s="148"/>
      <c r="AL107" s="156"/>
      <c r="AM107" s="156"/>
      <c r="AN107" s="156"/>
      <c r="AO107" s="156"/>
      <c r="AP107" s="148"/>
      <c r="AQ107" s="148"/>
      <c r="AR107" s="150"/>
      <c r="AS107" s="69"/>
      <c r="AT107" s="69"/>
      <c r="AU107" s="69"/>
      <c r="AV107" s="69"/>
      <c r="AW107" s="69"/>
      <c r="AX107" s="69"/>
      <c r="AY107" s="69"/>
      <c r="AZ107" s="83"/>
    </row>
    <row r="108" spans="1:53" ht="20.25" customHeight="1" x14ac:dyDescent="0.3">
      <c r="A108" s="138"/>
      <c r="B108" s="138"/>
      <c r="C108" s="138"/>
      <c r="D108" s="145"/>
      <c r="E108" s="144"/>
      <c r="F108" s="33"/>
      <c r="G108" s="164"/>
      <c r="H108" s="34"/>
      <c r="I108" s="35"/>
      <c r="J108" s="35"/>
      <c r="K108" s="35"/>
      <c r="L108" s="35"/>
      <c r="M108" s="35"/>
      <c r="N108" s="161"/>
      <c r="O108" s="36"/>
      <c r="P108" s="40" t="s">
        <v>167</v>
      </c>
      <c r="Q108" s="38"/>
      <c r="R108" s="110" t="s">
        <v>237</v>
      </c>
      <c r="W108" s="142"/>
      <c r="X108" s="142"/>
      <c r="Y108" s="136">
        <v>107</v>
      </c>
      <c r="Z108" s="143"/>
      <c r="AA108" s="122"/>
      <c r="AB108" s="52"/>
      <c r="AC108" s="52"/>
      <c r="AD108" s="64"/>
      <c r="AF108" s="74"/>
      <c r="AG108" s="75"/>
      <c r="AH108" s="82">
        <v>0.36359999999999998</v>
      </c>
      <c r="AI108" s="89">
        <v>0.13331866681333185</v>
      </c>
      <c r="AJ108" s="68">
        <f>IF(Q108="x",AI108,0)</f>
        <v>0</v>
      </c>
      <c r="AK108" s="148"/>
      <c r="AL108" s="156"/>
      <c r="AM108" s="156"/>
      <c r="AN108" s="156"/>
      <c r="AO108" s="156"/>
      <c r="AP108" s="148"/>
      <c r="AQ108" s="148"/>
      <c r="AR108" s="150"/>
      <c r="AS108" s="69"/>
      <c r="AT108" s="69"/>
      <c r="AU108" s="69"/>
      <c r="AV108" s="69"/>
      <c r="AW108" s="69"/>
      <c r="AX108" s="69"/>
      <c r="AY108" s="69"/>
      <c r="AZ108" s="83"/>
    </row>
    <row r="109" spans="1:53" ht="20.25" customHeight="1" x14ac:dyDescent="0.3">
      <c r="A109" s="138"/>
      <c r="B109" s="138"/>
      <c r="C109" s="138"/>
      <c r="D109" s="145"/>
      <c r="E109" s="144"/>
      <c r="F109" s="33"/>
      <c r="G109" s="164"/>
      <c r="H109" s="34"/>
      <c r="I109" s="35"/>
      <c r="J109" s="35"/>
      <c r="K109" s="35"/>
      <c r="L109" s="35"/>
      <c r="M109" s="35"/>
      <c r="N109" s="161"/>
      <c r="O109" s="36"/>
      <c r="P109" s="40" t="s">
        <v>168</v>
      </c>
      <c r="Q109" s="38"/>
      <c r="R109" s="110" t="s">
        <v>240</v>
      </c>
      <c r="W109" s="142"/>
      <c r="X109" s="142"/>
      <c r="Y109" s="136">
        <v>108</v>
      </c>
      <c r="Z109" s="143"/>
      <c r="AA109" s="122"/>
      <c r="AB109" s="52"/>
      <c r="AC109" s="52"/>
      <c r="AD109" s="64"/>
      <c r="AF109" s="74"/>
      <c r="AG109" s="75"/>
      <c r="AH109" s="82">
        <v>0.63639999999999997</v>
      </c>
      <c r="AI109" s="89">
        <v>0.23334433322333442</v>
      </c>
      <c r="AJ109" s="68">
        <f>IF(Q109="x",AI109,0)</f>
        <v>0</v>
      </c>
      <c r="AK109" s="148"/>
      <c r="AL109" s="156"/>
      <c r="AM109" s="156"/>
      <c r="AN109" s="156"/>
      <c r="AO109" s="156"/>
      <c r="AP109" s="148"/>
      <c r="AQ109" s="148"/>
      <c r="AR109" s="150"/>
      <c r="AS109" s="69"/>
      <c r="AT109" s="69"/>
      <c r="AU109" s="69"/>
      <c r="AV109" s="69"/>
      <c r="AW109" s="69"/>
      <c r="AX109" s="69"/>
      <c r="AY109" s="69"/>
      <c r="AZ109" s="83"/>
    </row>
    <row r="110" spans="1:53" ht="20.25" customHeight="1" thickBot="1" x14ac:dyDescent="0.35">
      <c r="A110" s="138"/>
      <c r="B110" s="138"/>
      <c r="C110" s="138"/>
      <c r="D110" s="145"/>
      <c r="E110" s="144"/>
      <c r="F110" s="33"/>
      <c r="G110" s="164"/>
      <c r="H110" s="34"/>
      <c r="I110" s="35"/>
      <c r="J110" s="35"/>
      <c r="K110" s="35"/>
      <c r="L110" s="35"/>
      <c r="M110" s="35"/>
      <c r="N110" s="161"/>
      <c r="O110" s="36"/>
      <c r="P110" s="37" t="s">
        <v>169</v>
      </c>
      <c r="Q110" s="38"/>
      <c r="R110" s="110" t="s">
        <v>305</v>
      </c>
      <c r="W110" s="142"/>
      <c r="X110" s="142"/>
      <c r="Y110" s="136">
        <v>109</v>
      </c>
      <c r="Z110" s="143"/>
      <c r="AA110" s="122"/>
      <c r="AB110" s="52"/>
      <c r="AC110" s="52"/>
      <c r="AD110" s="64"/>
      <c r="AF110" s="74"/>
      <c r="AG110" s="75"/>
      <c r="AH110" s="82">
        <v>0.63639999999999997</v>
      </c>
      <c r="AI110" s="89">
        <v>0.23334433322333442</v>
      </c>
      <c r="AJ110" s="68">
        <f>IF(Q110="x",AI110,0)</f>
        <v>0</v>
      </c>
      <c r="AK110" s="148"/>
      <c r="AL110" s="156"/>
      <c r="AM110" s="156"/>
      <c r="AN110" s="156"/>
      <c r="AO110" s="156"/>
      <c r="AP110" s="148"/>
      <c r="AQ110" s="148"/>
      <c r="AR110" s="151"/>
      <c r="AS110" s="69"/>
      <c r="AT110" s="69"/>
      <c r="AU110" s="69"/>
      <c r="AV110" s="69"/>
      <c r="AW110" s="69"/>
      <c r="AX110" s="69"/>
      <c r="AY110" s="69"/>
      <c r="AZ110" s="83"/>
    </row>
    <row r="111" spans="1:53" ht="20.25" customHeight="1" thickBot="1" x14ac:dyDescent="0.35">
      <c r="A111" s="138"/>
      <c r="B111" s="138"/>
      <c r="C111" s="138"/>
      <c r="D111" s="145"/>
      <c r="E111" s="144"/>
      <c r="F111" s="33"/>
      <c r="G111" s="36"/>
      <c r="H111" s="34"/>
      <c r="I111" s="35"/>
      <c r="J111" s="35"/>
      <c r="K111" s="35"/>
      <c r="L111" s="35"/>
      <c r="M111" s="35"/>
      <c r="N111" s="42"/>
      <c r="O111" s="36"/>
      <c r="P111" s="37"/>
      <c r="Q111" s="38"/>
      <c r="R111" s="110" t="s">
        <v>417</v>
      </c>
      <c r="W111" s="142"/>
      <c r="X111" s="142"/>
      <c r="Y111" s="136">
        <v>110</v>
      </c>
      <c r="Z111" s="143"/>
      <c r="AA111" s="122"/>
      <c r="AB111" s="52"/>
      <c r="AC111" s="52"/>
      <c r="AD111" s="64"/>
      <c r="AF111" s="74"/>
      <c r="AG111" s="75"/>
      <c r="AH111" s="82"/>
      <c r="AI111" s="89"/>
      <c r="AJ111" s="68"/>
      <c r="AK111" s="76"/>
      <c r="AL111" s="77"/>
      <c r="AM111" s="77"/>
      <c r="AN111" s="77"/>
      <c r="AO111" s="77"/>
      <c r="AP111" s="76"/>
      <c r="AQ111" s="76"/>
      <c r="AR111" s="84"/>
      <c r="AS111" s="69"/>
      <c r="AT111" s="69"/>
      <c r="AU111" s="69"/>
      <c r="AV111" s="69"/>
      <c r="AW111" s="69"/>
      <c r="AX111" s="69"/>
      <c r="AY111" s="69"/>
      <c r="AZ111" s="83"/>
    </row>
    <row r="112" spans="1:53" ht="20.25" customHeight="1" x14ac:dyDescent="0.3">
      <c r="A112" s="138">
        <v>19</v>
      </c>
      <c r="B112" s="138" t="s">
        <v>320</v>
      </c>
      <c r="C112" s="138" t="s">
        <v>95</v>
      </c>
      <c r="D112" s="145" t="s">
        <v>56</v>
      </c>
      <c r="E112" s="144" t="s">
        <v>410</v>
      </c>
      <c r="F112" s="33" t="s">
        <v>96</v>
      </c>
      <c r="G112" s="164"/>
      <c r="H112" s="34"/>
      <c r="I112" s="35"/>
      <c r="J112" s="35"/>
      <c r="K112" s="35"/>
      <c r="L112" s="35"/>
      <c r="M112" s="35"/>
      <c r="N112" s="161"/>
      <c r="O112" s="36"/>
      <c r="P112" s="37" t="s">
        <v>164</v>
      </c>
      <c r="Q112" s="41"/>
      <c r="R112" s="110" t="s">
        <v>356</v>
      </c>
      <c r="W112" s="142">
        <v>4</v>
      </c>
      <c r="X112" s="142">
        <f>+COUNTIF(Q112:Q115,"x")</f>
        <v>0</v>
      </c>
      <c r="Y112" s="136">
        <v>111</v>
      </c>
      <c r="Z112" s="143">
        <f>+X112/W112</f>
        <v>0</v>
      </c>
      <c r="AA112" s="122">
        <f>+Z112</f>
        <v>0</v>
      </c>
      <c r="AB112" s="52"/>
      <c r="AC112" s="52"/>
      <c r="AD112" s="64"/>
      <c r="AE112" s="79">
        <f>+Z112</f>
        <v>0</v>
      </c>
      <c r="AF112" s="80"/>
      <c r="AG112" s="81"/>
      <c r="AH112" s="82">
        <v>0.54549999999999998</v>
      </c>
      <c r="AI112" s="89">
        <v>0.35296020705273373</v>
      </c>
      <c r="AJ112" s="68">
        <f>IF(Q112="x",AI112,0)</f>
        <v>0</v>
      </c>
      <c r="AK112" s="148">
        <f>SUM(AJ112:AJ114)</f>
        <v>0</v>
      </c>
      <c r="AL112" s="156">
        <v>-1</v>
      </c>
      <c r="AM112" s="156">
        <v>3</v>
      </c>
      <c r="AN112" s="156" t="e">
        <f>COUNTIF(#REF!,"x")</f>
        <v>#REF!</v>
      </c>
      <c r="AO112" s="156">
        <f>COUNTIF(Q112:Q114,"x")</f>
        <v>0</v>
      </c>
      <c r="AP112" s="148" t="e">
        <f>AN112/AL112</f>
        <v>#REF!</v>
      </c>
      <c r="AQ112" s="148">
        <f>AO112/AM112</f>
        <v>0</v>
      </c>
      <c r="AR112" s="149"/>
      <c r="AS112" s="69" t="e">
        <f>+AP112</f>
        <v>#REF!</v>
      </c>
      <c r="AT112" s="69">
        <f>+AQ112</f>
        <v>0</v>
      </c>
      <c r="AU112" s="69"/>
      <c r="AV112" s="69"/>
      <c r="AW112" s="69"/>
      <c r="AX112" s="69"/>
      <c r="AY112" s="69"/>
      <c r="AZ112" s="83"/>
      <c r="BA112" s="71">
        <f>AK112</f>
        <v>0</v>
      </c>
    </row>
    <row r="113" spans="1:53" ht="20.25" customHeight="1" x14ac:dyDescent="0.3">
      <c r="A113" s="138"/>
      <c r="B113" s="138"/>
      <c r="C113" s="138"/>
      <c r="D113" s="145"/>
      <c r="E113" s="144"/>
      <c r="F113" s="33" t="s">
        <v>97</v>
      </c>
      <c r="G113" s="164"/>
      <c r="H113" s="34"/>
      <c r="I113" s="35"/>
      <c r="J113" s="35"/>
      <c r="K113" s="35"/>
      <c r="L113" s="35"/>
      <c r="M113" s="35"/>
      <c r="N113" s="161"/>
      <c r="O113" s="36"/>
      <c r="P113" s="40" t="s">
        <v>166</v>
      </c>
      <c r="Q113" s="38"/>
      <c r="R113" s="110" t="s">
        <v>242</v>
      </c>
      <c r="W113" s="142"/>
      <c r="X113" s="142"/>
      <c r="Y113" s="136">
        <v>112</v>
      </c>
      <c r="Z113" s="143"/>
      <c r="AA113" s="122"/>
      <c r="AB113" s="52"/>
      <c r="AC113" s="52"/>
      <c r="AD113" s="64"/>
      <c r="AF113" s="74"/>
      <c r="AG113" s="75"/>
      <c r="AH113" s="82">
        <v>0.36359999999999998</v>
      </c>
      <c r="AI113" s="89">
        <v>0.23526366871562598</v>
      </c>
      <c r="AJ113" s="68">
        <f>IF(Q113="x",AI113,0)</f>
        <v>0</v>
      </c>
      <c r="AK113" s="148"/>
      <c r="AL113" s="156"/>
      <c r="AM113" s="156"/>
      <c r="AN113" s="156"/>
      <c r="AO113" s="156"/>
      <c r="AP113" s="148"/>
      <c r="AQ113" s="148"/>
      <c r="AR113" s="150"/>
      <c r="AS113" s="69"/>
      <c r="AT113" s="69"/>
      <c r="AU113" s="69"/>
      <c r="AV113" s="69"/>
      <c r="AW113" s="69"/>
      <c r="AX113" s="69"/>
      <c r="AY113" s="69"/>
      <c r="AZ113" s="83"/>
    </row>
    <row r="114" spans="1:53" ht="20.25" customHeight="1" x14ac:dyDescent="0.3">
      <c r="A114" s="138"/>
      <c r="B114" s="138"/>
      <c r="C114" s="138"/>
      <c r="D114" s="145"/>
      <c r="E114" s="144"/>
      <c r="F114" s="33" t="s">
        <v>98</v>
      </c>
      <c r="G114" s="164"/>
      <c r="H114" s="34"/>
      <c r="I114" s="35"/>
      <c r="J114" s="35"/>
      <c r="K114" s="35"/>
      <c r="L114" s="35"/>
      <c r="M114" s="35"/>
      <c r="N114" s="161"/>
      <c r="O114" s="36"/>
      <c r="P114" s="40" t="s">
        <v>167</v>
      </c>
      <c r="Q114" s="41"/>
      <c r="R114" s="110" t="s">
        <v>241</v>
      </c>
      <c r="W114" s="142"/>
      <c r="X114" s="142"/>
      <c r="Y114" s="136">
        <v>113</v>
      </c>
      <c r="Z114" s="143"/>
      <c r="AA114" s="122"/>
      <c r="AB114" s="52"/>
      <c r="AC114" s="52"/>
      <c r="AD114" s="64"/>
      <c r="AF114" s="74"/>
      <c r="AG114" s="75"/>
      <c r="AH114" s="82">
        <v>0.63639999999999997</v>
      </c>
      <c r="AI114" s="89">
        <v>0.41177612423164017</v>
      </c>
      <c r="AJ114" s="68">
        <f>IF(Q114="x",AI114,0)</f>
        <v>0</v>
      </c>
      <c r="AK114" s="148"/>
      <c r="AL114" s="156"/>
      <c r="AM114" s="156"/>
      <c r="AN114" s="156"/>
      <c r="AO114" s="156"/>
      <c r="AP114" s="148"/>
      <c r="AQ114" s="148"/>
      <c r="AR114" s="150"/>
      <c r="AS114" s="69"/>
      <c r="AT114" s="69"/>
      <c r="AU114" s="69"/>
      <c r="AV114" s="69"/>
      <c r="AW114" s="69"/>
      <c r="AX114" s="69"/>
      <c r="AY114" s="69"/>
      <c r="AZ114" s="83"/>
    </row>
    <row r="115" spans="1:53" ht="20.25" customHeight="1" thickBot="1" x14ac:dyDescent="0.35">
      <c r="A115" s="138"/>
      <c r="B115" s="138"/>
      <c r="C115" s="138"/>
      <c r="D115" s="145"/>
      <c r="E115" s="144"/>
      <c r="F115" s="33"/>
      <c r="G115" s="36"/>
      <c r="H115" s="34"/>
      <c r="I115" s="35"/>
      <c r="J115" s="35"/>
      <c r="K115" s="35"/>
      <c r="L115" s="35"/>
      <c r="M115" s="35"/>
      <c r="N115" s="42"/>
      <c r="O115" s="36"/>
      <c r="P115" s="40"/>
      <c r="Q115" s="38"/>
      <c r="R115" s="110" t="s">
        <v>186</v>
      </c>
      <c r="W115" s="142"/>
      <c r="X115" s="142"/>
      <c r="Y115" s="136">
        <v>114</v>
      </c>
      <c r="Z115" s="143"/>
      <c r="AA115" s="122"/>
      <c r="AB115" s="52"/>
      <c r="AC115" s="52"/>
      <c r="AD115" s="64"/>
      <c r="AF115" s="74"/>
      <c r="AG115" s="75"/>
      <c r="AH115" s="82"/>
      <c r="AI115" s="89"/>
      <c r="AJ115" s="68"/>
      <c r="AK115" s="76"/>
      <c r="AL115" s="77"/>
      <c r="AM115" s="77"/>
      <c r="AN115" s="77"/>
      <c r="AO115" s="77"/>
      <c r="AP115" s="76"/>
      <c r="AQ115" s="76"/>
      <c r="AR115" s="87"/>
      <c r="AS115" s="69"/>
      <c r="AT115" s="69"/>
      <c r="AU115" s="69"/>
      <c r="AV115" s="69"/>
      <c r="AW115" s="69"/>
      <c r="AX115" s="69"/>
      <c r="AY115" s="69"/>
      <c r="AZ115" s="83"/>
    </row>
    <row r="116" spans="1:53" ht="20.25" customHeight="1" x14ac:dyDescent="0.3">
      <c r="A116" s="138">
        <v>20</v>
      </c>
      <c r="B116" s="138" t="s">
        <v>320</v>
      </c>
      <c r="C116" s="138" t="s">
        <v>99</v>
      </c>
      <c r="D116" s="145" t="s">
        <v>56</v>
      </c>
      <c r="E116" s="144" t="s">
        <v>100</v>
      </c>
      <c r="F116" s="33" t="s">
        <v>101</v>
      </c>
      <c r="G116" s="164"/>
      <c r="H116" s="34"/>
      <c r="I116" s="35"/>
      <c r="J116" s="35"/>
      <c r="K116" s="35"/>
      <c r="L116" s="35"/>
      <c r="M116" s="35"/>
      <c r="N116" s="161"/>
      <c r="O116" s="36"/>
      <c r="P116" s="37" t="s">
        <v>164</v>
      </c>
      <c r="Q116" s="41"/>
      <c r="R116" s="110" t="s">
        <v>245</v>
      </c>
      <c r="W116" s="142">
        <v>7</v>
      </c>
      <c r="X116" s="142">
        <f>+COUNTIF(Q116:Q122,"x")</f>
        <v>0</v>
      </c>
      <c r="Y116" s="136">
        <v>115</v>
      </c>
      <c r="Z116" s="143">
        <f>+X116/W116</f>
        <v>0</v>
      </c>
      <c r="AA116" s="122">
        <f>+Z116</f>
        <v>0</v>
      </c>
      <c r="AB116" s="52"/>
      <c r="AC116" s="52"/>
      <c r="AD116" s="64"/>
      <c r="AE116" s="79">
        <f>+Z116</f>
        <v>0</v>
      </c>
      <c r="AF116" s="80"/>
      <c r="AG116" s="81"/>
      <c r="AH116" s="82">
        <v>0.45450000000000002</v>
      </c>
      <c r="AI116" s="89">
        <v>0.16127887583833081</v>
      </c>
      <c r="AJ116" s="68">
        <f>IF(Q116="x",AI116,0)</f>
        <v>0</v>
      </c>
      <c r="AK116" s="148">
        <f>SUM(AJ116:AJ120)</f>
        <v>0</v>
      </c>
      <c r="AL116" s="156">
        <v>-1</v>
      </c>
      <c r="AM116" s="156">
        <v>5</v>
      </c>
      <c r="AN116" s="156" t="e">
        <f>COUNTIF(#REF!,"x")</f>
        <v>#REF!</v>
      </c>
      <c r="AO116" s="156">
        <f>COUNTIF(Q116:Q120,"x")</f>
        <v>0</v>
      </c>
      <c r="AP116" s="148" t="e">
        <f>AN116/AL116</f>
        <v>#REF!</v>
      </c>
      <c r="AQ116" s="148">
        <f>AO116/AM116</f>
        <v>0</v>
      </c>
      <c r="AR116" s="149"/>
      <c r="AS116" s="69" t="e">
        <f>+AP116</f>
        <v>#REF!</v>
      </c>
      <c r="AT116" s="69">
        <f>+AQ116</f>
        <v>0</v>
      </c>
      <c r="AU116" s="69"/>
      <c r="AV116" s="69"/>
      <c r="AW116" s="69"/>
      <c r="AX116" s="69"/>
      <c r="AY116" s="69"/>
      <c r="AZ116" s="83"/>
      <c r="BA116" s="71">
        <f>AK116</f>
        <v>0</v>
      </c>
    </row>
    <row r="117" spans="1:53" ht="20.25" customHeight="1" x14ac:dyDescent="0.3">
      <c r="A117" s="138"/>
      <c r="B117" s="138"/>
      <c r="C117" s="138"/>
      <c r="D117" s="145"/>
      <c r="E117" s="144"/>
      <c r="F117" s="33" t="s">
        <v>102</v>
      </c>
      <c r="G117" s="164"/>
      <c r="H117" s="34"/>
      <c r="I117" s="35"/>
      <c r="J117" s="35"/>
      <c r="K117" s="35"/>
      <c r="L117" s="35"/>
      <c r="M117" s="35"/>
      <c r="N117" s="161"/>
      <c r="O117" s="36"/>
      <c r="P117" s="40" t="s">
        <v>166</v>
      </c>
      <c r="Q117" s="38"/>
      <c r="R117" s="110" t="s">
        <v>243</v>
      </c>
      <c r="W117" s="142"/>
      <c r="X117" s="142"/>
      <c r="Y117" s="136">
        <v>116</v>
      </c>
      <c r="Z117" s="143"/>
      <c r="AA117" s="122"/>
      <c r="AB117" s="52"/>
      <c r="AC117" s="52"/>
      <c r="AD117" s="64"/>
      <c r="AF117" s="74"/>
      <c r="AG117" s="75"/>
      <c r="AH117" s="82">
        <v>0.72730000000000006</v>
      </c>
      <c r="AI117" s="89">
        <v>0.25808168624250383</v>
      </c>
      <c r="AJ117" s="68">
        <f>IF(Q117="x",AI117,0)</f>
        <v>0</v>
      </c>
      <c r="AK117" s="148"/>
      <c r="AL117" s="156"/>
      <c r="AM117" s="156"/>
      <c r="AN117" s="156"/>
      <c r="AO117" s="156"/>
      <c r="AP117" s="148"/>
      <c r="AQ117" s="148"/>
      <c r="AR117" s="150"/>
      <c r="AS117" s="69"/>
      <c r="AT117" s="69"/>
      <c r="AU117" s="69"/>
      <c r="AV117" s="69"/>
      <c r="AW117" s="69"/>
      <c r="AX117" s="69"/>
      <c r="AY117" s="69"/>
      <c r="AZ117" s="83"/>
    </row>
    <row r="118" spans="1:53" ht="20.25" customHeight="1" x14ac:dyDescent="0.3">
      <c r="A118" s="138"/>
      <c r="B118" s="138"/>
      <c r="C118" s="138"/>
      <c r="D118" s="145"/>
      <c r="E118" s="144"/>
      <c r="F118" s="33" t="s">
        <v>103</v>
      </c>
      <c r="G118" s="164"/>
      <c r="H118" s="34"/>
      <c r="I118" s="35"/>
      <c r="J118" s="35"/>
      <c r="K118" s="35"/>
      <c r="L118" s="35"/>
      <c r="M118" s="35"/>
      <c r="N118" s="161"/>
      <c r="O118" s="36"/>
      <c r="P118" s="40" t="s">
        <v>167</v>
      </c>
      <c r="Q118" s="38"/>
      <c r="R118" s="110" t="s">
        <v>244</v>
      </c>
      <c r="W118" s="142"/>
      <c r="X118" s="142"/>
      <c r="Y118" s="136">
        <v>117</v>
      </c>
      <c r="Z118" s="143"/>
      <c r="AA118" s="122"/>
      <c r="AB118" s="52"/>
      <c r="AC118" s="52"/>
      <c r="AD118" s="64"/>
      <c r="AF118" s="74"/>
      <c r="AG118" s="75"/>
      <c r="AH118" s="82">
        <v>0.81819999999999993</v>
      </c>
      <c r="AI118" s="89">
        <v>0.29033746141016997</v>
      </c>
      <c r="AJ118" s="68">
        <f>IF(Q118="x",AI118,0)</f>
        <v>0</v>
      </c>
      <c r="AK118" s="148"/>
      <c r="AL118" s="156"/>
      <c r="AM118" s="156"/>
      <c r="AN118" s="156"/>
      <c r="AO118" s="156"/>
      <c r="AP118" s="148"/>
      <c r="AQ118" s="148"/>
      <c r="AR118" s="150"/>
      <c r="AS118" s="69"/>
      <c r="AT118" s="69"/>
      <c r="AU118" s="69"/>
      <c r="AV118" s="69"/>
      <c r="AW118" s="69"/>
      <c r="AX118" s="69"/>
      <c r="AY118" s="69"/>
      <c r="AZ118" s="83"/>
    </row>
    <row r="119" spans="1:53" ht="20.25" customHeight="1" x14ac:dyDescent="0.3">
      <c r="A119" s="138"/>
      <c r="B119" s="138"/>
      <c r="C119" s="138"/>
      <c r="D119" s="145"/>
      <c r="E119" s="144"/>
      <c r="F119" s="33" t="s">
        <v>104</v>
      </c>
      <c r="G119" s="164"/>
      <c r="H119" s="34"/>
      <c r="I119" s="35"/>
      <c r="J119" s="35"/>
      <c r="K119" s="35"/>
      <c r="L119" s="35"/>
      <c r="M119" s="35"/>
      <c r="N119" s="161"/>
      <c r="O119" s="36"/>
      <c r="P119" s="40" t="s">
        <v>168</v>
      </c>
      <c r="Q119" s="38"/>
      <c r="R119" s="110" t="s">
        <v>246</v>
      </c>
      <c r="W119" s="142"/>
      <c r="X119" s="142"/>
      <c r="Y119" s="136">
        <v>118</v>
      </c>
      <c r="Z119" s="143"/>
      <c r="AA119" s="122"/>
      <c r="AB119" s="52"/>
      <c r="AC119" s="52"/>
      <c r="AD119" s="64"/>
      <c r="AF119" s="74"/>
      <c r="AG119" s="75"/>
      <c r="AH119" s="82">
        <v>0.36359999999999998</v>
      </c>
      <c r="AI119" s="89">
        <v>0.12902310067066464</v>
      </c>
      <c r="AJ119" s="68">
        <f>IF(Q119="x",AI119,0)</f>
        <v>0</v>
      </c>
      <c r="AK119" s="148"/>
      <c r="AL119" s="156"/>
      <c r="AM119" s="156"/>
      <c r="AN119" s="156"/>
      <c r="AO119" s="156"/>
      <c r="AP119" s="148"/>
      <c r="AQ119" s="148"/>
      <c r="AR119" s="150"/>
      <c r="AS119" s="69"/>
      <c r="AT119" s="69"/>
      <c r="AU119" s="69"/>
      <c r="AV119" s="69"/>
      <c r="AW119" s="69"/>
      <c r="AX119" s="69"/>
      <c r="AY119" s="69"/>
      <c r="AZ119" s="83"/>
    </row>
    <row r="120" spans="1:53" ht="20.25" customHeight="1" thickBot="1" x14ac:dyDescent="0.35">
      <c r="A120" s="138"/>
      <c r="B120" s="138"/>
      <c r="C120" s="138"/>
      <c r="D120" s="145"/>
      <c r="E120" s="144"/>
      <c r="F120" s="33"/>
      <c r="G120" s="164"/>
      <c r="H120" s="34"/>
      <c r="I120" s="35"/>
      <c r="J120" s="35"/>
      <c r="K120" s="35"/>
      <c r="L120" s="35"/>
      <c r="M120" s="35"/>
      <c r="N120" s="161"/>
      <c r="O120" s="36"/>
      <c r="P120" s="37" t="s">
        <v>169</v>
      </c>
      <c r="Q120" s="38"/>
      <c r="R120" s="110" t="s">
        <v>247</v>
      </c>
      <c r="W120" s="142"/>
      <c r="X120" s="142"/>
      <c r="Y120" s="136">
        <v>119</v>
      </c>
      <c r="Z120" s="143"/>
      <c r="AA120" s="122"/>
      <c r="AB120" s="52"/>
      <c r="AC120" s="52"/>
      <c r="AD120" s="64"/>
      <c r="AF120" s="74"/>
      <c r="AG120" s="75"/>
      <c r="AH120" s="82">
        <v>0.45450000000000002</v>
      </c>
      <c r="AI120" s="89">
        <v>0.16127887583833081</v>
      </c>
      <c r="AJ120" s="68">
        <f>IF(Q120="x",AI120,0)</f>
        <v>0</v>
      </c>
      <c r="AK120" s="148"/>
      <c r="AL120" s="156"/>
      <c r="AM120" s="156"/>
      <c r="AN120" s="156"/>
      <c r="AO120" s="156"/>
      <c r="AP120" s="148"/>
      <c r="AQ120" s="148"/>
      <c r="AR120" s="151"/>
      <c r="AS120" s="69"/>
      <c r="AT120" s="69"/>
      <c r="AU120" s="69"/>
      <c r="AV120" s="69"/>
      <c r="AW120" s="69"/>
      <c r="AX120" s="69"/>
      <c r="AY120" s="69"/>
      <c r="AZ120" s="83"/>
    </row>
    <row r="121" spans="1:53" ht="20.25" customHeight="1" x14ac:dyDescent="0.3">
      <c r="A121" s="138"/>
      <c r="B121" s="138"/>
      <c r="C121" s="138"/>
      <c r="D121" s="145"/>
      <c r="E121" s="144"/>
      <c r="F121" s="33"/>
      <c r="G121" s="36"/>
      <c r="H121" s="34"/>
      <c r="I121" s="35"/>
      <c r="J121" s="35"/>
      <c r="K121" s="35"/>
      <c r="L121" s="35"/>
      <c r="M121" s="35"/>
      <c r="N121" s="42"/>
      <c r="O121" s="36"/>
      <c r="P121" s="37"/>
      <c r="Q121" s="38"/>
      <c r="R121" s="110" t="s">
        <v>456</v>
      </c>
      <c r="S121" s="97" t="s">
        <v>455</v>
      </c>
      <c r="W121" s="142"/>
      <c r="X121" s="142"/>
      <c r="Y121" s="136">
        <v>120</v>
      </c>
      <c r="Z121" s="143"/>
      <c r="AA121" s="122"/>
      <c r="AB121" s="52"/>
      <c r="AC121" s="52"/>
      <c r="AD121" s="64"/>
      <c r="AF121" s="74"/>
      <c r="AG121" s="75"/>
      <c r="AH121" s="82"/>
      <c r="AI121" s="89"/>
      <c r="AJ121" s="68"/>
      <c r="AK121" s="76"/>
      <c r="AL121" s="77"/>
      <c r="AM121" s="77"/>
      <c r="AN121" s="77"/>
      <c r="AO121" s="77"/>
      <c r="AP121" s="76"/>
      <c r="AQ121" s="76"/>
      <c r="AR121" s="90"/>
      <c r="AS121" s="69"/>
      <c r="AT121" s="69"/>
      <c r="AU121" s="69"/>
      <c r="AV121" s="69"/>
      <c r="AW121" s="69"/>
      <c r="AX121" s="69"/>
      <c r="AY121" s="69"/>
      <c r="AZ121" s="83"/>
    </row>
    <row r="122" spans="1:53" ht="20.25" customHeight="1" thickBot="1" x14ac:dyDescent="0.35">
      <c r="A122" s="138"/>
      <c r="B122" s="138"/>
      <c r="C122" s="138"/>
      <c r="D122" s="145"/>
      <c r="E122" s="144"/>
      <c r="F122" s="33"/>
      <c r="G122" s="36"/>
      <c r="H122" s="34"/>
      <c r="I122" s="35"/>
      <c r="J122" s="35"/>
      <c r="K122" s="35"/>
      <c r="L122" s="35"/>
      <c r="M122" s="35"/>
      <c r="N122" s="42"/>
      <c r="O122" s="36"/>
      <c r="P122" s="37"/>
      <c r="Q122" s="38"/>
      <c r="R122" s="110" t="s">
        <v>454</v>
      </c>
      <c r="W122" s="142"/>
      <c r="X122" s="142"/>
      <c r="Y122" s="136">
        <v>121</v>
      </c>
      <c r="Z122" s="143"/>
      <c r="AA122" s="122"/>
      <c r="AB122" s="52"/>
      <c r="AC122" s="52"/>
      <c r="AD122" s="64"/>
      <c r="AF122" s="74"/>
      <c r="AG122" s="75"/>
      <c r="AH122" s="82"/>
      <c r="AI122" s="89"/>
      <c r="AJ122" s="68"/>
      <c r="AK122" s="76"/>
      <c r="AL122" s="77"/>
      <c r="AM122" s="77"/>
      <c r="AN122" s="77"/>
      <c r="AO122" s="77"/>
      <c r="AP122" s="76"/>
      <c r="AQ122" s="76"/>
      <c r="AR122" s="84"/>
      <c r="AS122" s="69"/>
      <c r="AT122" s="69"/>
      <c r="AU122" s="69"/>
      <c r="AV122" s="69"/>
      <c r="AW122" s="69"/>
      <c r="AX122" s="69"/>
      <c r="AY122" s="69"/>
      <c r="AZ122" s="83"/>
    </row>
    <row r="123" spans="1:53" ht="20.25" customHeight="1" x14ac:dyDescent="0.3">
      <c r="A123" s="138">
        <v>21</v>
      </c>
      <c r="B123" s="138" t="s">
        <v>320</v>
      </c>
      <c r="C123" s="138" t="s">
        <v>109</v>
      </c>
      <c r="D123" s="145" t="s">
        <v>5</v>
      </c>
      <c r="E123" s="146" t="s">
        <v>110</v>
      </c>
      <c r="F123" s="33" t="s">
        <v>111</v>
      </c>
      <c r="G123" s="164"/>
      <c r="H123" s="34"/>
      <c r="I123" s="35"/>
      <c r="J123" s="35"/>
      <c r="K123" s="35"/>
      <c r="L123" s="35"/>
      <c r="M123" s="35"/>
      <c r="N123" s="161"/>
      <c r="O123" s="36"/>
      <c r="P123" s="37" t="s">
        <v>164</v>
      </c>
      <c r="Q123" s="38"/>
      <c r="R123" s="110" t="s">
        <v>250</v>
      </c>
      <c r="W123" s="142">
        <v>5</v>
      </c>
      <c r="X123" s="142">
        <f>+COUNTIF(Q123:Q127,"x")</f>
        <v>0</v>
      </c>
      <c r="Y123" s="136">
        <v>122</v>
      </c>
      <c r="Z123" s="143">
        <f>+X123/W123</f>
        <v>0</v>
      </c>
      <c r="AA123" s="122">
        <f>+Z123</f>
        <v>0</v>
      </c>
      <c r="AB123" s="52"/>
      <c r="AC123" s="52"/>
      <c r="AD123" s="64"/>
      <c r="AE123" s="79">
        <f>+Z123</f>
        <v>0</v>
      </c>
      <c r="AF123" s="80"/>
      <c r="AG123" s="81"/>
      <c r="AH123" s="82">
        <v>0.81819999999999993</v>
      </c>
      <c r="AI123" s="89">
        <v>0.37501145842882022</v>
      </c>
      <c r="AJ123" s="68">
        <f>IF(Q123="x",AI123,0)</f>
        <v>0</v>
      </c>
      <c r="AK123" s="148">
        <f>SUM(AJ123:AJ127)</f>
        <v>0</v>
      </c>
      <c r="AL123" s="156">
        <v>0</v>
      </c>
      <c r="AM123" s="156">
        <v>5</v>
      </c>
      <c r="AN123" s="156" t="e">
        <f>COUNTIF(#REF!,"x")</f>
        <v>#REF!</v>
      </c>
      <c r="AO123" s="156">
        <f>COUNTIF(Q123:Q127,"x")</f>
        <v>0</v>
      </c>
      <c r="AP123" s="148" t="e">
        <f>AN123/AL123</f>
        <v>#REF!</v>
      </c>
      <c r="AQ123" s="148">
        <f>AO123/AM123</f>
        <v>0</v>
      </c>
      <c r="AR123" s="152"/>
      <c r="AS123" s="69" t="e">
        <f>+AP123</f>
        <v>#REF!</v>
      </c>
      <c r="AT123" s="69">
        <f>+AQ123</f>
        <v>0</v>
      </c>
      <c r="AU123" s="69"/>
      <c r="AV123" s="69"/>
      <c r="AW123" s="69"/>
      <c r="AX123" s="69"/>
      <c r="AY123" s="69"/>
      <c r="AZ123" s="83"/>
      <c r="BA123" s="71">
        <f>AK123</f>
        <v>0</v>
      </c>
    </row>
    <row r="124" spans="1:53" ht="20.25" customHeight="1" x14ac:dyDescent="0.3">
      <c r="A124" s="138"/>
      <c r="B124" s="139"/>
      <c r="C124" s="139"/>
      <c r="D124" s="145"/>
      <c r="E124" s="147"/>
      <c r="F124" s="33" t="s">
        <v>112</v>
      </c>
      <c r="G124" s="164"/>
      <c r="H124" s="34"/>
      <c r="I124" s="35"/>
      <c r="J124" s="35"/>
      <c r="K124" s="35"/>
      <c r="L124" s="35"/>
      <c r="M124" s="35"/>
      <c r="N124" s="161"/>
      <c r="O124" s="36"/>
      <c r="P124" s="40" t="s">
        <v>166</v>
      </c>
      <c r="Q124" s="38"/>
      <c r="R124" s="110" t="s">
        <v>251</v>
      </c>
      <c r="W124" s="142"/>
      <c r="X124" s="142"/>
      <c r="Y124" s="136">
        <v>123</v>
      </c>
      <c r="Z124" s="143"/>
      <c r="AA124" s="122"/>
      <c r="AB124" s="52"/>
      <c r="AC124" s="52"/>
      <c r="AD124" s="64"/>
      <c r="AF124" s="74"/>
      <c r="AG124" s="75"/>
      <c r="AH124" s="82">
        <v>0.72730000000000006</v>
      </c>
      <c r="AI124" s="89">
        <v>0.33334861123842702</v>
      </c>
      <c r="AJ124" s="68">
        <f>IF(Q124="x",AI124,0)</f>
        <v>0</v>
      </c>
      <c r="AK124" s="148"/>
      <c r="AL124" s="156"/>
      <c r="AM124" s="156"/>
      <c r="AN124" s="156"/>
      <c r="AO124" s="156"/>
      <c r="AP124" s="148"/>
      <c r="AQ124" s="148"/>
      <c r="AR124" s="153"/>
      <c r="AS124" s="69"/>
      <c r="AT124" s="69"/>
      <c r="AU124" s="69"/>
      <c r="AV124" s="69"/>
      <c r="AW124" s="69"/>
      <c r="AX124" s="69"/>
      <c r="AY124" s="69"/>
      <c r="AZ124" s="83"/>
    </row>
    <row r="125" spans="1:53" ht="20.25" customHeight="1" x14ac:dyDescent="0.3">
      <c r="A125" s="138"/>
      <c r="B125" s="139"/>
      <c r="C125" s="139"/>
      <c r="D125" s="145"/>
      <c r="E125" s="147"/>
      <c r="F125" s="33" t="s">
        <v>113</v>
      </c>
      <c r="G125" s="164"/>
      <c r="H125" s="34"/>
      <c r="I125" s="35"/>
      <c r="J125" s="35"/>
      <c r="K125" s="35"/>
      <c r="L125" s="35"/>
      <c r="M125" s="35"/>
      <c r="N125" s="161"/>
      <c r="O125" s="36"/>
      <c r="P125" s="40" t="s">
        <v>167</v>
      </c>
      <c r="Q125" s="38"/>
      <c r="R125" s="110" t="s">
        <v>252</v>
      </c>
      <c r="W125" s="142"/>
      <c r="X125" s="142"/>
      <c r="Y125" s="136">
        <v>124</v>
      </c>
      <c r="Z125" s="143"/>
      <c r="AA125" s="122"/>
      <c r="AB125" s="52"/>
      <c r="AC125" s="52"/>
      <c r="AD125" s="64"/>
      <c r="AF125" s="74"/>
      <c r="AG125" s="75"/>
      <c r="AH125" s="82">
        <v>0.45450000000000002</v>
      </c>
      <c r="AI125" s="89">
        <v>0.20831423595196627</v>
      </c>
      <c r="AJ125" s="68">
        <f>IF(Q125="x",AI125,0)</f>
        <v>0</v>
      </c>
      <c r="AK125" s="148"/>
      <c r="AL125" s="156"/>
      <c r="AM125" s="156"/>
      <c r="AN125" s="156"/>
      <c r="AO125" s="156"/>
      <c r="AP125" s="148"/>
      <c r="AQ125" s="148"/>
      <c r="AR125" s="153"/>
      <c r="AS125" s="69"/>
      <c r="AT125" s="69"/>
      <c r="AU125" s="69"/>
      <c r="AV125" s="69"/>
      <c r="AW125" s="69"/>
      <c r="AX125" s="69"/>
      <c r="AY125" s="69"/>
      <c r="AZ125" s="83"/>
    </row>
    <row r="126" spans="1:53" ht="20.25" customHeight="1" x14ac:dyDescent="0.3">
      <c r="A126" s="138"/>
      <c r="B126" s="139"/>
      <c r="C126" s="139"/>
      <c r="D126" s="145"/>
      <c r="E126" s="147"/>
      <c r="F126" s="33"/>
      <c r="G126" s="164"/>
      <c r="H126" s="34"/>
      <c r="I126" s="35"/>
      <c r="J126" s="35"/>
      <c r="K126" s="35"/>
      <c r="L126" s="35"/>
      <c r="M126" s="35"/>
      <c r="N126" s="161"/>
      <c r="O126" s="36"/>
      <c r="P126" s="40" t="s">
        <v>168</v>
      </c>
      <c r="Q126" s="38"/>
      <c r="R126" s="110" t="s">
        <v>302</v>
      </c>
      <c r="W126" s="142"/>
      <c r="X126" s="142"/>
      <c r="Y126" s="136">
        <v>125</v>
      </c>
      <c r="Z126" s="143"/>
      <c r="AA126" s="122"/>
      <c r="AB126" s="52"/>
      <c r="AC126" s="52"/>
      <c r="AD126" s="64"/>
      <c r="AF126" s="74"/>
      <c r="AG126" s="75"/>
      <c r="AH126" s="82">
        <v>9.0899999999999995E-2</v>
      </c>
      <c r="AI126" s="89">
        <v>4.1662847190393253E-2</v>
      </c>
      <c r="AJ126" s="68">
        <f>IF(Q126="x",AI126,0)</f>
        <v>0</v>
      </c>
      <c r="AK126" s="148"/>
      <c r="AL126" s="156"/>
      <c r="AM126" s="156"/>
      <c r="AN126" s="156"/>
      <c r="AO126" s="156"/>
      <c r="AP126" s="148"/>
      <c r="AQ126" s="148"/>
      <c r="AR126" s="153"/>
      <c r="AS126" s="69"/>
      <c r="AT126" s="69"/>
      <c r="AU126" s="69"/>
      <c r="AV126" s="69"/>
      <c r="AW126" s="69"/>
      <c r="AX126" s="69"/>
      <c r="AY126" s="69"/>
      <c r="AZ126" s="83"/>
    </row>
    <row r="127" spans="1:53" ht="20.25" customHeight="1" thickBot="1" x14ac:dyDescent="0.35">
      <c r="A127" s="138"/>
      <c r="B127" s="139"/>
      <c r="C127" s="139"/>
      <c r="D127" s="145"/>
      <c r="E127" s="147"/>
      <c r="F127" s="33"/>
      <c r="G127" s="164"/>
      <c r="H127" s="34"/>
      <c r="I127" s="35"/>
      <c r="J127" s="35"/>
      <c r="K127" s="35"/>
      <c r="L127" s="35"/>
      <c r="M127" s="35"/>
      <c r="N127" s="161"/>
      <c r="O127" s="36"/>
      <c r="P127" s="37" t="s">
        <v>169</v>
      </c>
      <c r="Q127" s="41"/>
      <c r="R127" s="110" t="s">
        <v>253</v>
      </c>
      <c r="W127" s="142"/>
      <c r="X127" s="142"/>
      <c r="Y127" s="136">
        <v>126</v>
      </c>
      <c r="Z127" s="143"/>
      <c r="AA127" s="122"/>
      <c r="AB127" s="52"/>
      <c r="AC127" s="52"/>
      <c r="AD127" s="64"/>
      <c r="AF127" s="74"/>
      <c r="AG127" s="75"/>
      <c r="AH127" s="82">
        <v>9.0899999999999995E-2</v>
      </c>
      <c r="AI127" s="89">
        <v>4.1662847190393253E-2</v>
      </c>
      <c r="AJ127" s="68">
        <f>IF(Q127="x",AI127,0)</f>
        <v>0</v>
      </c>
      <c r="AK127" s="148"/>
      <c r="AL127" s="156"/>
      <c r="AM127" s="156"/>
      <c r="AN127" s="156"/>
      <c r="AO127" s="156"/>
      <c r="AP127" s="148"/>
      <c r="AQ127" s="148"/>
      <c r="AR127" s="154"/>
      <c r="AS127" s="69"/>
      <c r="AT127" s="69"/>
      <c r="AU127" s="69"/>
      <c r="AV127" s="69"/>
      <c r="AW127" s="69"/>
      <c r="AX127" s="69"/>
      <c r="AY127" s="69"/>
      <c r="AZ127" s="83"/>
    </row>
    <row r="128" spans="1:53" ht="20.25" customHeight="1" x14ac:dyDescent="0.3">
      <c r="A128" s="138">
        <v>22</v>
      </c>
      <c r="B128" s="140" t="s">
        <v>320</v>
      </c>
      <c r="C128" s="138" t="s">
        <v>114</v>
      </c>
      <c r="D128" s="145" t="s">
        <v>5</v>
      </c>
      <c r="E128" s="144" t="s">
        <v>115</v>
      </c>
      <c r="F128" s="33" t="s">
        <v>116</v>
      </c>
      <c r="G128" s="164"/>
      <c r="H128" s="34"/>
      <c r="I128" s="35"/>
      <c r="J128" s="35"/>
      <c r="K128" s="35"/>
      <c r="L128" s="35"/>
      <c r="M128" s="35"/>
      <c r="N128" s="161"/>
      <c r="O128" s="36"/>
      <c r="P128" s="37" t="s">
        <v>164</v>
      </c>
      <c r="Q128" s="41"/>
      <c r="R128" s="110" t="s">
        <v>254</v>
      </c>
      <c r="W128" s="142">
        <v>6</v>
      </c>
      <c r="X128" s="142">
        <f>+COUNTIF(Q128:Q133,"x")</f>
        <v>0</v>
      </c>
      <c r="Y128" s="136">
        <v>127</v>
      </c>
      <c r="Z128" s="143">
        <f>+X128/W128</f>
        <v>0</v>
      </c>
      <c r="AA128" s="122">
        <f>+Z128</f>
        <v>0</v>
      </c>
      <c r="AB128" s="52"/>
      <c r="AC128" s="52"/>
      <c r="AD128" s="64"/>
      <c r="AE128" s="79">
        <f>+Z128</f>
        <v>0</v>
      </c>
      <c r="AF128" s="80"/>
      <c r="AG128" s="81"/>
      <c r="AH128" s="82">
        <v>0.72730000000000006</v>
      </c>
      <c r="AI128" s="89">
        <v>0.42106177270885198</v>
      </c>
      <c r="AJ128" s="68">
        <f>IF(Q128="x",AI128,0)</f>
        <v>0</v>
      </c>
      <c r="AK128" s="148">
        <f>SUM(AJ128:AJ131)</f>
        <v>0</v>
      </c>
      <c r="AL128" s="156">
        <v>-2</v>
      </c>
      <c r="AM128" s="156">
        <v>4</v>
      </c>
      <c r="AN128" s="156" t="e">
        <f>COUNTIF(#REF!,"x")</f>
        <v>#REF!</v>
      </c>
      <c r="AO128" s="156">
        <f>COUNTIF(Q128:Q131,"x")</f>
        <v>0</v>
      </c>
      <c r="AP128" s="148" t="e">
        <f>AN128/AL128</f>
        <v>#REF!</v>
      </c>
      <c r="AQ128" s="148">
        <f>AO128/AM128</f>
        <v>0</v>
      </c>
      <c r="AR128" s="149"/>
      <c r="AS128" s="69" t="e">
        <f>+AP128</f>
        <v>#REF!</v>
      </c>
      <c r="AT128" s="69">
        <f>+AQ128</f>
        <v>0</v>
      </c>
      <c r="AU128" s="69"/>
      <c r="AV128" s="69"/>
      <c r="AW128" s="69"/>
      <c r="AX128" s="69"/>
      <c r="AY128" s="69"/>
      <c r="AZ128" s="83"/>
      <c r="BA128" s="71">
        <f>AK128</f>
        <v>0</v>
      </c>
    </row>
    <row r="129" spans="1:53" ht="20.25" customHeight="1" x14ac:dyDescent="0.3">
      <c r="A129" s="138"/>
      <c r="B129" s="138"/>
      <c r="C129" s="138"/>
      <c r="D129" s="145"/>
      <c r="E129" s="144"/>
      <c r="F129" s="33" t="s">
        <v>117</v>
      </c>
      <c r="G129" s="164"/>
      <c r="H129" s="34"/>
      <c r="I129" s="35"/>
      <c r="J129" s="35"/>
      <c r="K129" s="35"/>
      <c r="L129" s="35"/>
      <c r="M129" s="35"/>
      <c r="N129" s="161"/>
      <c r="O129" s="36"/>
      <c r="P129" s="40" t="s">
        <v>166</v>
      </c>
      <c r="Q129" s="38"/>
      <c r="R129" s="110" t="s">
        <v>255</v>
      </c>
      <c r="W129" s="142"/>
      <c r="X129" s="142"/>
      <c r="Y129" s="136">
        <v>128</v>
      </c>
      <c r="Z129" s="143"/>
      <c r="AA129" s="122"/>
      <c r="AB129" s="52"/>
      <c r="AC129" s="52"/>
      <c r="AD129" s="64"/>
      <c r="AF129" s="74"/>
      <c r="AG129" s="75"/>
      <c r="AH129" s="82">
        <v>0.54549999999999998</v>
      </c>
      <c r="AI129" s="89">
        <v>0.31581080298732123</v>
      </c>
      <c r="AJ129" s="68">
        <f>IF(Q129="x",AI129,0)</f>
        <v>0</v>
      </c>
      <c r="AK129" s="148"/>
      <c r="AL129" s="156"/>
      <c r="AM129" s="156"/>
      <c r="AN129" s="156"/>
      <c r="AO129" s="156"/>
      <c r="AP129" s="148"/>
      <c r="AQ129" s="148"/>
      <c r="AR129" s="150"/>
      <c r="AS129" s="69"/>
      <c r="AT129" s="69"/>
      <c r="AU129" s="69"/>
      <c r="AV129" s="69"/>
      <c r="AW129" s="69"/>
      <c r="AX129" s="69"/>
      <c r="AY129" s="69"/>
      <c r="AZ129" s="83"/>
    </row>
    <row r="130" spans="1:53" ht="20.25" customHeight="1" x14ac:dyDescent="0.3">
      <c r="A130" s="138"/>
      <c r="B130" s="138"/>
      <c r="C130" s="138"/>
      <c r="D130" s="145"/>
      <c r="E130" s="144"/>
      <c r="F130" s="33" t="s">
        <v>118</v>
      </c>
      <c r="G130" s="164"/>
      <c r="H130" s="34"/>
      <c r="I130" s="35"/>
      <c r="J130" s="35"/>
      <c r="K130" s="35"/>
      <c r="L130" s="35"/>
      <c r="M130" s="35"/>
      <c r="N130" s="161"/>
      <c r="O130" s="36"/>
      <c r="P130" s="40" t="s">
        <v>167</v>
      </c>
      <c r="Q130" s="38"/>
      <c r="R130" s="110" t="s">
        <v>257</v>
      </c>
      <c r="W130" s="142"/>
      <c r="X130" s="142"/>
      <c r="Y130" s="136">
        <v>129</v>
      </c>
      <c r="Z130" s="143"/>
      <c r="AA130" s="122"/>
      <c r="AB130" s="52"/>
      <c r="AC130" s="52"/>
      <c r="AD130" s="64"/>
      <c r="AF130" s="74"/>
      <c r="AG130" s="75"/>
      <c r="AH130" s="82">
        <v>9.0899999999999995E-2</v>
      </c>
      <c r="AI130" s="89">
        <v>5.2625484860765355E-2</v>
      </c>
      <c r="AJ130" s="68">
        <f>IF(Q130="x",AI130,0)</f>
        <v>0</v>
      </c>
      <c r="AK130" s="148"/>
      <c r="AL130" s="156"/>
      <c r="AM130" s="156"/>
      <c r="AN130" s="156"/>
      <c r="AO130" s="156"/>
      <c r="AP130" s="148"/>
      <c r="AQ130" s="148"/>
      <c r="AR130" s="150"/>
      <c r="AS130" s="69"/>
      <c r="AT130" s="69"/>
      <c r="AU130" s="69"/>
      <c r="AV130" s="69"/>
      <c r="AW130" s="69"/>
      <c r="AX130" s="69"/>
      <c r="AY130" s="69"/>
      <c r="AZ130" s="83"/>
    </row>
    <row r="131" spans="1:53" ht="20.25" customHeight="1" x14ac:dyDescent="0.3">
      <c r="A131" s="138"/>
      <c r="B131" s="138"/>
      <c r="C131" s="138"/>
      <c r="D131" s="145"/>
      <c r="E131" s="144"/>
      <c r="F131" s="33" t="s">
        <v>119</v>
      </c>
      <c r="G131" s="164"/>
      <c r="H131" s="34"/>
      <c r="I131" s="35"/>
      <c r="J131" s="35"/>
      <c r="K131" s="35"/>
      <c r="L131" s="35"/>
      <c r="M131" s="35"/>
      <c r="N131" s="161"/>
      <c r="O131" s="36"/>
      <c r="P131" s="40" t="s">
        <v>168</v>
      </c>
      <c r="Q131" s="38"/>
      <c r="R131" s="110" t="s">
        <v>256</v>
      </c>
      <c r="W131" s="142"/>
      <c r="X131" s="142"/>
      <c r="Y131" s="136">
        <v>130</v>
      </c>
      <c r="Z131" s="143"/>
      <c r="AA131" s="122"/>
      <c r="AB131" s="52"/>
      <c r="AC131" s="52"/>
      <c r="AD131" s="64"/>
      <c r="AF131" s="74"/>
      <c r="AG131" s="75"/>
      <c r="AH131" s="82">
        <v>0.36359999999999998</v>
      </c>
      <c r="AI131" s="89">
        <v>0.21050193944306142</v>
      </c>
      <c r="AJ131" s="68">
        <f>IF(Q131="x",AI131,0)</f>
        <v>0</v>
      </c>
      <c r="AK131" s="148"/>
      <c r="AL131" s="156"/>
      <c r="AM131" s="156"/>
      <c r="AN131" s="156"/>
      <c r="AO131" s="156"/>
      <c r="AP131" s="148"/>
      <c r="AQ131" s="148"/>
      <c r="AR131" s="150"/>
      <c r="AS131" s="69"/>
      <c r="AT131" s="69"/>
      <c r="AU131" s="69"/>
      <c r="AV131" s="69"/>
      <c r="AW131" s="69"/>
      <c r="AX131" s="69"/>
      <c r="AY131" s="69"/>
      <c r="AZ131" s="83"/>
    </row>
    <row r="132" spans="1:53" ht="20.25" customHeight="1" x14ac:dyDescent="0.3">
      <c r="A132" s="138"/>
      <c r="B132" s="138"/>
      <c r="C132" s="138"/>
      <c r="D132" s="145"/>
      <c r="E132" s="144"/>
      <c r="F132" s="33"/>
      <c r="G132" s="36"/>
      <c r="H132" s="34"/>
      <c r="I132" s="35"/>
      <c r="J132" s="35"/>
      <c r="K132" s="35"/>
      <c r="L132" s="35"/>
      <c r="M132" s="35"/>
      <c r="N132" s="42"/>
      <c r="O132" s="36"/>
      <c r="P132" s="40"/>
      <c r="Q132" s="38"/>
      <c r="R132" s="110" t="s">
        <v>418</v>
      </c>
      <c r="W132" s="142"/>
      <c r="X132" s="142"/>
      <c r="Y132" s="136">
        <v>131</v>
      </c>
      <c r="Z132" s="143"/>
      <c r="AA132" s="122"/>
      <c r="AB132" s="52"/>
      <c r="AC132" s="52"/>
      <c r="AD132" s="64"/>
      <c r="AF132" s="74"/>
      <c r="AG132" s="75"/>
      <c r="AH132" s="82"/>
      <c r="AI132" s="89"/>
      <c r="AJ132" s="68"/>
      <c r="AK132" s="76"/>
      <c r="AL132" s="77"/>
      <c r="AM132" s="77"/>
      <c r="AN132" s="77"/>
      <c r="AO132" s="77"/>
      <c r="AP132" s="76"/>
      <c r="AQ132" s="76"/>
      <c r="AR132" s="87"/>
      <c r="AS132" s="69"/>
      <c r="AT132" s="69"/>
      <c r="AU132" s="69"/>
      <c r="AV132" s="69"/>
      <c r="AW132" s="69"/>
      <c r="AX132" s="69"/>
      <c r="AY132" s="69"/>
      <c r="AZ132" s="83"/>
    </row>
    <row r="133" spans="1:53" ht="20.25" customHeight="1" thickBot="1" x14ac:dyDescent="0.35">
      <c r="A133" s="138"/>
      <c r="B133" s="138"/>
      <c r="C133" s="138"/>
      <c r="D133" s="145"/>
      <c r="E133" s="144"/>
      <c r="F133" s="33"/>
      <c r="G133" s="36"/>
      <c r="H133" s="34"/>
      <c r="I133" s="35"/>
      <c r="J133" s="35"/>
      <c r="K133" s="35"/>
      <c r="L133" s="35"/>
      <c r="M133" s="35"/>
      <c r="N133" s="42"/>
      <c r="O133" s="36"/>
      <c r="P133" s="40"/>
      <c r="Q133" s="38"/>
      <c r="R133" s="110" t="s">
        <v>557</v>
      </c>
      <c r="W133" s="142"/>
      <c r="X133" s="142"/>
      <c r="Y133" s="136">
        <v>132</v>
      </c>
      <c r="Z133" s="143"/>
      <c r="AA133" s="122"/>
      <c r="AB133" s="52"/>
      <c r="AC133" s="52"/>
      <c r="AD133" s="64"/>
      <c r="AF133" s="74"/>
      <c r="AG133" s="75"/>
      <c r="AH133" s="82"/>
      <c r="AI133" s="89"/>
      <c r="AJ133" s="68"/>
      <c r="AK133" s="76"/>
      <c r="AL133" s="77"/>
      <c r="AM133" s="77"/>
      <c r="AN133" s="77"/>
      <c r="AO133" s="77"/>
      <c r="AP133" s="76"/>
      <c r="AQ133" s="76"/>
      <c r="AR133" s="87"/>
      <c r="AS133" s="69"/>
      <c r="AT133" s="69"/>
      <c r="AU133" s="69"/>
      <c r="AV133" s="69"/>
      <c r="AW133" s="69"/>
      <c r="AX133" s="69"/>
      <c r="AY133" s="69"/>
      <c r="AZ133" s="83"/>
    </row>
    <row r="134" spans="1:53" ht="20.25" customHeight="1" x14ac:dyDescent="0.3">
      <c r="A134" s="138">
        <v>23</v>
      </c>
      <c r="B134" s="138" t="s">
        <v>320</v>
      </c>
      <c r="C134" s="138" t="s">
        <v>357</v>
      </c>
      <c r="D134" s="145" t="s">
        <v>5</v>
      </c>
      <c r="E134" s="144" t="s">
        <v>121</v>
      </c>
      <c r="F134" s="33" t="s">
        <v>122</v>
      </c>
      <c r="G134" s="164"/>
      <c r="H134" s="34"/>
      <c r="I134" s="35"/>
      <c r="J134" s="35"/>
      <c r="K134" s="35"/>
      <c r="L134" s="35"/>
      <c r="M134" s="35"/>
      <c r="N134" s="161"/>
      <c r="O134" s="36"/>
      <c r="P134" s="37" t="s">
        <v>164</v>
      </c>
      <c r="Q134" s="41"/>
      <c r="R134" s="110" t="s">
        <v>260</v>
      </c>
      <c r="W134" s="142">
        <v>5</v>
      </c>
      <c r="X134" s="142">
        <f>+COUNTIF(Q134:Q138,"x")</f>
        <v>0</v>
      </c>
      <c r="Y134" s="136">
        <v>133</v>
      </c>
      <c r="Z134" s="143">
        <f>+X134/W134</f>
        <v>0</v>
      </c>
      <c r="AA134" s="122">
        <f>+Z134</f>
        <v>0</v>
      </c>
      <c r="AB134" s="52"/>
      <c r="AC134" s="52"/>
      <c r="AD134" s="64"/>
      <c r="AE134" s="79">
        <f>+Z134</f>
        <v>0</v>
      </c>
      <c r="AF134" s="80"/>
      <c r="AG134" s="81"/>
      <c r="AH134" s="82">
        <v>0.45450000000000002</v>
      </c>
      <c r="AI134" s="89">
        <v>0.23808276584599267</v>
      </c>
      <c r="AJ134" s="68">
        <f>IF(Q134="x",AI134,0)</f>
        <v>0</v>
      </c>
      <c r="AK134" s="148">
        <f>SUM(AJ134:AJ137)</f>
        <v>0</v>
      </c>
      <c r="AL134" s="156">
        <v>-1</v>
      </c>
      <c r="AM134" s="156">
        <v>4</v>
      </c>
      <c r="AN134" s="156" t="e">
        <f>COUNTIF(#REF!,"x")</f>
        <v>#REF!</v>
      </c>
      <c r="AO134" s="156">
        <f>COUNTIF(Q134:Q137,"x")</f>
        <v>0</v>
      </c>
      <c r="AP134" s="148" t="e">
        <f>AN134/AL134</f>
        <v>#REF!</v>
      </c>
      <c r="AQ134" s="148">
        <f>AO134/AM134</f>
        <v>0</v>
      </c>
      <c r="AR134" s="149"/>
      <c r="AS134" s="69" t="e">
        <f>+AP134</f>
        <v>#REF!</v>
      </c>
      <c r="AT134" s="69">
        <f>+AQ134</f>
        <v>0</v>
      </c>
      <c r="AU134" s="69"/>
      <c r="AV134" s="69"/>
      <c r="AW134" s="69"/>
      <c r="AX134" s="69"/>
      <c r="AY134" s="69"/>
      <c r="AZ134" s="83"/>
      <c r="BA134" s="71">
        <f>AK134</f>
        <v>0</v>
      </c>
    </row>
    <row r="135" spans="1:53" ht="20.25" customHeight="1" x14ac:dyDescent="0.3">
      <c r="A135" s="138"/>
      <c r="B135" s="138"/>
      <c r="C135" s="138"/>
      <c r="D135" s="145"/>
      <c r="E135" s="144"/>
      <c r="F135" s="33" t="s">
        <v>123</v>
      </c>
      <c r="G135" s="164"/>
      <c r="H135" s="34"/>
      <c r="I135" s="35"/>
      <c r="J135" s="35"/>
      <c r="K135" s="35"/>
      <c r="L135" s="35"/>
      <c r="M135" s="35"/>
      <c r="N135" s="161"/>
      <c r="O135" s="36"/>
      <c r="P135" s="40" t="s">
        <v>166</v>
      </c>
      <c r="Q135" s="38"/>
      <c r="R135" s="110" t="s">
        <v>258</v>
      </c>
      <c r="W135" s="142"/>
      <c r="X135" s="142"/>
      <c r="Y135" s="136">
        <v>134</v>
      </c>
      <c r="Z135" s="143"/>
      <c r="AA135" s="122"/>
      <c r="AB135" s="52"/>
      <c r="AC135" s="52"/>
      <c r="AD135" s="64"/>
      <c r="AF135" s="74"/>
      <c r="AG135" s="75"/>
      <c r="AH135" s="82">
        <v>0.45450000000000002</v>
      </c>
      <c r="AI135" s="89">
        <v>0.23808276584599267</v>
      </c>
      <c r="AJ135" s="68">
        <f>IF(Q135="x",AI135,0)</f>
        <v>0</v>
      </c>
      <c r="AK135" s="148"/>
      <c r="AL135" s="156"/>
      <c r="AM135" s="156"/>
      <c r="AN135" s="156"/>
      <c r="AO135" s="156"/>
      <c r="AP135" s="148"/>
      <c r="AQ135" s="148"/>
      <c r="AR135" s="150"/>
      <c r="AS135" s="69"/>
      <c r="AT135" s="69"/>
      <c r="AU135" s="69"/>
      <c r="AV135" s="69"/>
      <c r="AW135" s="69"/>
      <c r="AX135" s="69"/>
      <c r="AY135" s="69"/>
      <c r="AZ135" s="83"/>
    </row>
    <row r="136" spans="1:53" ht="20.25" customHeight="1" x14ac:dyDescent="0.3">
      <c r="A136" s="138"/>
      <c r="B136" s="138"/>
      <c r="C136" s="138"/>
      <c r="D136" s="145"/>
      <c r="E136" s="144"/>
      <c r="F136" s="33" t="s">
        <v>124</v>
      </c>
      <c r="G136" s="164"/>
      <c r="H136" s="34"/>
      <c r="I136" s="35"/>
      <c r="J136" s="35"/>
      <c r="K136" s="35"/>
      <c r="L136" s="35"/>
      <c r="M136" s="35"/>
      <c r="N136" s="161"/>
      <c r="O136" s="36"/>
      <c r="P136" s="40" t="s">
        <v>167</v>
      </c>
      <c r="Q136" s="38"/>
      <c r="R136" s="109" t="s">
        <v>259</v>
      </c>
      <c r="W136" s="142"/>
      <c r="X136" s="142"/>
      <c r="Y136" s="136">
        <v>135</v>
      </c>
      <c r="Z136" s="143"/>
      <c r="AA136" s="122"/>
      <c r="AB136" s="52"/>
      <c r="AC136" s="52"/>
      <c r="AD136" s="64"/>
      <c r="AF136" s="74"/>
      <c r="AG136" s="75"/>
      <c r="AH136" s="82">
        <v>0.72730000000000006</v>
      </c>
      <c r="AI136" s="89">
        <v>0.38098480880041907</v>
      </c>
      <c r="AJ136" s="68">
        <f>IF(Q136="x",AI136,0)</f>
        <v>0</v>
      </c>
      <c r="AK136" s="148"/>
      <c r="AL136" s="156"/>
      <c r="AM136" s="156"/>
      <c r="AN136" s="156"/>
      <c r="AO136" s="156"/>
      <c r="AP136" s="148"/>
      <c r="AQ136" s="148"/>
      <c r="AR136" s="150"/>
      <c r="AS136" s="69"/>
      <c r="AT136" s="69"/>
      <c r="AU136" s="69"/>
      <c r="AV136" s="69"/>
      <c r="AW136" s="69"/>
      <c r="AX136" s="69"/>
      <c r="AY136" s="69"/>
      <c r="AZ136" s="83"/>
    </row>
    <row r="137" spans="1:53" ht="20.25" customHeight="1" x14ac:dyDescent="0.3">
      <c r="A137" s="138"/>
      <c r="B137" s="138"/>
      <c r="C137" s="138"/>
      <c r="D137" s="145"/>
      <c r="E137" s="144"/>
      <c r="F137" s="33"/>
      <c r="G137" s="164"/>
      <c r="H137" s="34"/>
      <c r="I137" s="35"/>
      <c r="J137" s="35"/>
      <c r="K137" s="35"/>
      <c r="L137" s="35"/>
      <c r="M137" s="35"/>
      <c r="N137" s="161"/>
      <c r="O137" s="36"/>
      <c r="P137" s="40" t="s">
        <v>168</v>
      </c>
      <c r="Q137" s="38"/>
      <c r="R137" s="109" t="s">
        <v>358</v>
      </c>
      <c r="W137" s="142"/>
      <c r="X137" s="142"/>
      <c r="Y137" s="136">
        <v>136</v>
      </c>
      <c r="Z137" s="143"/>
      <c r="AA137" s="122"/>
      <c r="AB137" s="52"/>
      <c r="AC137" s="52"/>
      <c r="AD137" s="64"/>
      <c r="AF137" s="74"/>
      <c r="AG137" s="75"/>
      <c r="AH137" s="82">
        <v>0.2727</v>
      </c>
      <c r="AI137" s="89">
        <v>0.14284965950759559</v>
      </c>
      <c r="AJ137" s="68">
        <f>IF(Q137="x",AI137,0)</f>
        <v>0</v>
      </c>
      <c r="AK137" s="148"/>
      <c r="AL137" s="156"/>
      <c r="AM137" s="156"/>
      <c r="AN137" s="156"/>
      <c r="AO137" s="156"/>
      <c r="AP137" s="148"/>
      <c r="AQ137" s="148"/>
      <c r="AR137" s="150"/>
      <c r="AS137" s="69"/>
      <c r="AT137" s="69"/>
      <c r="AU137" s="69"/>
      <c r="AV137" s="69"/>
      <c r="AW137" s="69"/>
      <c r="AX137" s="69"/>
      <c r="AY137" s="69"/>
      <c r="AZ137" s="83"/>
    </row>
    <row r="138" spans="1:53" ht="20.25" customHeight="1" thickBot="1" x14ac:dyDescent="0.35">
      <c r="A138" s="138"/>
      <c r="B138" s="138"/>
      <c r="C138" s="138"/>
      <c r="D138" s="145"/>
      <c r="E138" s="144"/>
      <c r="F138" s="33"/>
      <c r="G138" s="36"/>
      <c r="H138" s="34"/>
      <c r="I138" s="35"/>
      <c r="J138" s="35"/>
      <c r="K138" s="35"/>
      <c r="L138" s="35"/>
      <c r="M138" s="35"/>
      <c r="N138" s="42"/>
      <c r="O138" s="36"/>
      <c r="P138" s="40"/>
      <c r="Q138" s="41"/>
      <c r="R138" s="109" t="s">
        <v>419</v>
      </c>
      <c r="W138" s="142"/>
      <c r="X138" s="142"/>
      <c r="Y138" s="136">
        <v>137</v>
      </c>
      <c r="Z138" s="143"/>
      <c r="AA138" s="122"/>
      <c r="AB138" s="52"/>
      <c r="AC138" s="52"/>
      <c r="AD138" s="64"/>
      <c r="AF138" s="74"/>
      <c r="AG138" s="75"/>
      <c r="AH138" s="82"/>
      <c r="AI138" s="89"/>
      <c r="AJ138" s="68"/>
      <c r="AK138" s="76"/>
      <c r="AL138" s="77"/>
      <c r="AM138" s="77"/>
      <c r="AN138" s="77"/>
      <c r="AO138" s="77"/>
      <c r="AP138" s="76"/>
      <c r="AQ138" s="76"/>
      <c r="AR138" s="87"/>
      <c r="AS138" s="69"/>
      <c r="AT138" s="69"/>
      <c r="AU138" s="69"/>
      <c r="AV138" s="69"/>
      <c r="AW138" s="69"/>
      <c r="AX138" s="69"/>
      <c r="AY138" s="69"/>
      <c r="AZ138" s="83"/>
    </row>
    <row r="139" spans="1:53" ht="20.25" customHeight="1" x14ac:dyDescent="0.3">
      <c r="A139" s="138">
        <v>24</v>
      </c>
      <c r="B139" s="138" t="s">
        <v>320</v>
      </c>
      <c r="C139" s="138" t="s">
        <v>125</v>
      </c>
      <c r="D139" s="145" t="s">
        <v>15</v>
      </c>
      <c r="E139" s="146" t="s">
        <v>126</v>
      </c>
      <c r="F139" s="33" t="s">
        <v>127</v>
      </c>
      <c r="G139" s="164"/>
      <c r="H139" s="34"/>
      <c r="I139" s="35"/>
      <c r="J139" s="35"/>
      <c r="K139" s="35"/>
      <c r="L139" s="35"/>
      <c r="M139" s="35"/>
      <c r="N139" s="161"/>
      <c r="O139" s="36"/>
      <c r="P139" s="37" t="s">
        <v>164</v>
      </c>
      <c r="Q139" s="38"/>
      <c r="R139" s="109" t="s">
        <v>181</v>
      </c>
      <c r="W139" s="142">
        <v>8</v>
      </c>
      <c r="X139" s="142">
        <f>+COUNTIF(Q139:Q146,"x")</f>
        <v>0</v>
      </c>
      <c r="Y139" s="136">
        <v>138</v>
      </c>
      <c r="Z139" s="143">
        <f>+X139/W139</f>
        <v>0</v>
      </c>
      <c r="AA139" s="122">
        <f>+Z139</f>
        <v>0</v>
      </c>
      <c r="AB139" s="52"/>
      <c r="AC139" s="52"/>
      <c r="AD139" s="64"/>
      <c r="AE139" s="79">
        <f>+Z139</f>
        <v>0</v>
      </c>
      <c r="AF139" s="80"/>
      <c r="AG139" s="81"/>
      <c r="AH139" s="82">
        <v>0.45450000000000002</v>
      </c>
      <c r="AI139" s="89">
        <v>0.19229141986799797</v>
      </c>
      <c r="AJ139" s="68">
        <f>IF(Q139="x",AI139,0)</f>
        <v>0</v>
      </c>
      <c r="AK139" s="148">
        <f>SUM(AJ139:AJ146)</f>
        <v>0</v>
      </c>
      <c r="AL139" s="156">
        <v>-1</v>
      </c>
      <c r="AM139" s="156">
        <v>5</v>
      </c>
      <c r="AN139" s="156" t="e">
        <f>COUNTIF(#REF!,"x")</f>
        <v>#REF!</v>
      </c>
      <c r="AO139" s="156">
        <f>COUNTIF(Q139:Q146,"x")</f>
        <v>0</v>
      </c>
      <c r="AP139" s="148" t="e">
        <f>AN139/AL139</f>
        <v>#REF!</v>
      </c>
      <c r="AQ139" s="148">
        <f>AO139/AM139</f>
        <v>0</v>
      </c>
      <c r="AR139" s="149"/>
      <c r="AS139" s="69" t="e">
        <f>+AP139</f>
        <v>#REF!</v>
      </c>
      <c r="AT139" s="69">
        <f>+AQ139</f>
        <v>0</v>
      </c>
      <c r="AU139" s="69"/>
      <c r="AV139" s="69"/>
      <c r="AW139" s="69"/>
      <c r="AX139" s="69"/>
      <c r="AY139" s="69"/>
      <c r="AZ139" s="83"/>
      <c r="BA139" s="71">
        <f>AK139</f>
        <v>0</v>
      </c>
    </row>
    <row r="140" spans="1:53" ht="20.25" customHeight="1" x14ac:dyDescent="0.3">
      <c r="A140" s="138"/>
      <c r="B140" s="139"/>
      <c r="C140" s="139"/>
      <c r="D140" s="139"/>
      <c r="E140" s="147"/>
      <c r="F140" s="33" t="s">
        <v>128</v>
      </c>
      <c r="G140" s="164"/>
      <c r="H140" s="34"/>
      <c r="I140" s="35"/>
      <c r="J140" s="35"/>
      <c r="K140" s="35"/>
      <c r="L140" s="35"/>
      <c r="M140" s="35"/>
      <c r="N140" s="161"/>
      <c r="O140" s="36"/>
      <c r="P140" s="40" t="s">
        <v>166</v>
      </c>
      <c r="Q140" s="38"/>
      <c r="R140" s="109" t="s">
        <v>446</v>
      </c>
      <c r="W140" s="142"/>
      <c r="X140" s="142"/>
      <c r="Y140" s="136">
        <v>139</v>
      </c>
      <c r="Z140" s="143"/>
      <c r="AA140" s="122"/>
      <c r="AB140" s="52"/>
      <c r="AC140" s="52"/>
      <c r="AD140" s="64"/>
      <c r="AF140" s="74"/>
      <c r="AG140" s="75"/>
      <c r="AH140" s="82">
        <v>0.2727</v>
      </c>
      <c r="AI140" s="89">
        <v>0.11537485192079878</v>
      </c>
      <c r="AJ140" s="68">
        <f>IF(Q140="x",AI140,0)</f>
        <v>0</v>
      </c>
      <c r="AK140" s="148"/>
      <c r="AL140" s="156"/>
      <c r="AM140" s="156"/>
      <c r="AN140" s="156"/>
      <c r="AO140" s="156"/>
      <c r="AP140" s="148"/>
      <c r="AQ140" s="148"/>
      <c r="AR140" s="150"/>
      <c r="AS140" s="69"/>
      <c r="AT140" s="69"/>
      <c r="AU140" s="69"/>
      <c r="AV140" s="69"/>
      <c r="AW140" s="69"/>
      <c r="AX140" s="69"/>
      <c r="AY140" s="69"/>
      <c r="AZ140" s="83"/>
    </row>
    <row r="141" spans="1:53" ht="20.25" customHeight="1" x14ac:dyDescent="0.3">
      <c r="A141" s="138"/>
      <c r="B141" s="139"/>
      <c r="C141" s="139"/>
      <c r="D141" s="139"/>
      <c r="E141" s="147"/>
      <c r="F141" s="33" t="s">
        <v>129</v>
      </c>
      <c r="G141" s="164"/>
      <c r="H141" s="34"/>
      <c r="I141" s="35"/>
      <c r="J141" s="35"/>
      <c r="K141" s="35"/>
      <c r="L141" s="35"/>
      <c r="M141" s="35"/>
      <c r="N141" s="161"/>
      <c r="O141" s="36"/>
      <c r="P141" s="40" t="s">
        <v>167</v>
      </c>
      <c r="Q141" s="38"/>
      <c r="R141" s="109" t="s">
        <v>261</v>
      </c>
      <c r="W141" s="142"/>
      <c r="X141" s="142"/>
      <c r="Y141" s="136">
        <v>140</v>
      </c>
      <c r="Z141" s="143"/>
      <c r="AA141" s="122"/>
      <c r="AB141" s="52"/>
      <c r="AC141" s="52"/>
      <c r="AD141" s="64"/>
      <c r="AF141" s="74"/>
      <c r="AG141" s="75"/>
      <c r="AH141" s="82">
        <v>0.63639999999999997</v>
      </c>
      <c r="AI141" s="89">
        <v>0.26925029615840246</v>
      </c>
      <c r="AJ141" s="68">
        <f>IF(Q141="x",AI141,0)</f>
        <v>0</v>
      </c>
      <c r="AK141" s="148"/>
      <c r="AL141" s="156"/>
      <c r="AM141" s="156"/>
      <c r="AN141" s="156"/>
      <c r="AO141" s="156"/>
      <c r="AP141" s="148"/>
      <c r="AQ141" s="148"/>
      <c r="AR141" s="150"/>
      <c r="AS141" s="69"/>
      <c r="AT141" s="69"/>
      <c r="AU141" s="69"/>
      <c r="AV141" s="69"/>
      <c r="AW141" s="69"/>
      <c r="AX141" s="69"/>
      <c r="AY141" s="69"/>
      <c r="AZ141" s="83"/>
    </row>
    <row r="142" spans="1:53" ht="20.25" customHeight="1" x14ac:dyDescent="0.3">
      <c r="A142" s="138"/>
      <c r="B142" s="139"/>
      <c r="C142" s="139"/>
      <c r="D142" s="139"/>
      <c r="E142" s="147"/>
      <c r="F142" s="33" t="s">
        <v>130</v>
      </c>
      <c r="G142" s="164"/>
      <c r="H142" s="34"/>
      <c r="I142" s="35"/>
      <c r="J142" s="35"/>
      <c r="K142" s="35"/>
      <c r="L142" s="35"/>
      <c r="M142" s="35"/>
      <c r="N142" s="161"/>
      <c r="O142" s="36"/>
      <c r="P142" s="40" t="s">
        <v>168</v>
      </c>
      <c r="Q142" s="38"/>
      <c r="R142" s="109" t="s">
        <v>180</v>
      </c>
      <c r="W142" s="142"/>
      <c r="X142" s="142"/>
      <c r="Y142" s="136">
        <v>141</v>
      </c>
      <c r="Z142" s="143"/>
      <c r="AA142" s="122"/>
      <c r="AB142" s="52"/>
      <c r="AC142" s="52"/>
      <c r="AD142" s="64"/>
      <c r="AF142" s="74"/>
      <c r="AG142" s="75"/>
      <c r="AH142" s="82">
        <v>0.36359999999999998</v>
      </c>
      <c r="AI142" s="89">
        <v>0.15383313589439837</v>
      </c>
      <c r="AJ142" s="68">
        <f>IF(Q142="x",AI142,0)</f>
        <v>0</v>
      </c>
      <c r="AK142" s="148"/>
      <c r="AL142" s="156"/>
      <c r="AM142" s="156"/>
      <c r="AN142" s="156"/>
      <c r="AO142" s="156"/>
      <c r="AP142" s="148"/>
      <c r="AQ142" s="148"/>
      <c r="AR142" s="150"/>
      <c r="AS142" s="69"/>
      <c r="AT142" s="69"/>
      <c r="AU142" s="69"/>
      <c r="AV142" s="69"/>
      <c r="AW142" s="69"/>
      <c r="AX142" s="69"/>
      <c r="AY142" s="69"/>
      <c r="AZ142" s="83"/>
    </row>
    <row r="143" spans="1:53" ht="20.25" customHeight="1" x14ac:dyDescent="0.3">
      <c r="A143" s="138"/>
      <c r="B143" s="139"/>
      <c r="C143" s="139"/>
      <c r="D143" s="139"/>
      <c r="E143" s="147"/>
      <c r="F143" s="33"/>
      <c r="G143" s="164"/>
      <c r="H143" s="34"/>
      <c r="I143" s="35"/>
      <c r="J143" s="35"/>
      <c r="K143" s="35"/>
      <c r="L143" s="35"/>
      <c r="M143" s="35"/>
      <c r="N143" s="161"/>
      <c r="O143" s="36"/>
      <c r="P143" s="40"/>
      <c r="Q143" s="38"/>
      <c r="R143" s="109" t="s">
        <v>447</v>
      </c>
      <c r="W143" s="142"/>
      <c r="X143" s="142"/>
      <c r="Y143" s="136">
        <v>142</v>
      </c>
      <c r="Z143" s="143"/>
      <c r="AA143" s="122"/>
      <c r="AB143" s="52"/>
      <c r="AC143" s="52"/>
      <c r="AD143" s="64"/>
      <c r="AF143" s="74"/>
      <c r="AG143" s="75"/>
      <c r="AH143" s="82"/>
      <c r="AI143" s="89"/>
      <c r="AJ143" s="68"/>
      <c r="AK143" s="148"/>
      <c r="AL143" s="156"/>
      <c r="AM143" s="156"/>
      <c r="AN143" s="156"/>
      <c r="AO143" s="156"/>
      <c r="AP143" s="148"/>
      <c r="AQ143" s="148"/>
      <c r="AR143" s="155"/>
      <c r="AS143" s="69"/>
      <c r="AT143" s="69"/>
      <c r="AU143" s="69"/>
      <c r="AV143" s="69"/>
      <c r="AW143" s="69"/>
      <c r="AX143" s="69"/>
      <c r="AY143" s="69"/>
      <c r="AZ143" s="83"/>
    </row>
    <row r="144" spans="1:53" ht="20.25" customHeight="1" x14ac:dyDescent="0.3">
      <c r="A144" s="138"/>
      <c r="B144" s="139"/>
      <c r="C144" s="139"/>
      <c r="D144" s="139"/>
      <c r="E144" s="147"/>
      <c r="F144" s="33"/>
      <c r="G144" s="164"/>
      <c r="H144" s="34"/>
      <c r="I144" s="35"/>
      <c r="J144" s="35"/>
      <c r="K144" s="35"/>
      <c r="L144" s="35"/>
      <c r="M144" s="35"/>
      <c r="N144" s="161"/>
      <c r="O144" s="36"/>
      <c r="P144" s="40"/>
      <c r="Q144" s="38"/>
      <c r="R144" s="109" t="s">
        <v>448</v>
      </c>
      <c r="W144" s="142"/>
      <c r="X144" s="142"/>
      <c r="Y144" s="136">
        <v>143</v>
      </c>
      <c r="Z144" s="143"/>
      <c r="AA144" s="122"/>
      <c r="AB144" s="52"/>
      <c r="AC144" s="52"/>
      <c r="AD144" s="64"/>
      <c r="AF144" s="74"/>
      <c r="AG144" s="75"/>
      <c r="AH144" s="82"/>
      <c r="AI144" s="89"/>
      <c r="AJ144" s="68"/>
      <c r="AK144" s="148"/>
      <c r="AL144" s="156"/>
      <c r="AM144" s="156"/>
      <c r="AN144" s="156"/>
      <c r="AO144" s="156"/>
      <c r="AP144" s="148"/>
      <c r="AQ144" s="148"/>
      <c r="AR144" s="155"/>
      <c r="AS144" s="69"/>
      <c r="AT144" s="69"/>
      <c r="AU144" s="69"/>
      <c r="AV144" s="69"/>
      <c r="AW144" s="69"/>
      <c r="AX144" s="69"/>
      <c r="AY144" s="69"/>
      <c r="AZ144" s="83"/>
    </row>
    <row r="145" spans="1:53" ht="20.25" customHeight="1" x14ac:dyDescent="0.3">
      <c r="A145" s="138"/>
      <c r="B145" s="139"/>
      <c r="C145" s="139"/>
      <c r="D145" s="139"/>
      <c r="E145" s="147"/>
      <c r="F145" s="33"/>
      <c r="G145" s="164"/>
      <c r="H145" s="34"/>
      <c r="I145" s="35"/>
      <c r="J145" s="35"/>
      <c r="K145" s="35"/>
      <c r="L145" s="35"/>
      <c r="M145" s="35"/>
      <c r="N145" s="161"/>
      <c r="O145" s="36"/>
      <c r="P145" s="40"/>
      <c r="Q145" s="41"/>
      <c r="R145" s="109" t="s">
        <v>449</v>
      </c>
      <c r="W145" s="142"/>
      <c r="X145" s="142"/>
      <c r="Y145" s="136">
        <v>144</v>
      </c>
      <c r="Z145" s="143"/>
      <c r="AA145" s="122"/>
      <c r="AB145" s="52"/>
      <c r="AC145" s="52"/>
      <c r="AD145" s="64"/>
      <c r="AF145" s="74"/>
      <c r="AG145" s="75"/>
      <c r="AH145" s="82"/>
      <c r="AI145" s="89"/>
      <c r="AJ145" s="68"/>
      <c r="AK145" s="148"/>
      <c r="AL145" s="156"/>
      <c r="AM145" s="156"/>
      <c r="AN145" s="156"/>
      <c r="AO145" s="156"/>
      <c r="AP145" s="148"/>
      <c r="AQ145" s="148"/>
      <c r="AR145" s="155"/>
      <c r="AS145" s="69"/>
      <c r="AT145" s="69"/>
      <c r="AU145" s="69"/>
      <c r="AV145" s="69"/>
      <c r="AW145" s="69"/>
      <c r="AX145" s="69"/>
      <c r="AY145" s="69"/>
      <c r="AZ145" s="83"/>
    </row>
    <row r="146" spans="1:53" ht="20.25" customHeight="1" thickBot="1" x14ac:dyDescent="0.35">
      <c r="A146" s="138"/>
      <c r="B146" s="139"/>
      <c r="C146" s="139"/>
      <c r="D146" s="139"/>
      <c r="E146" s="147"/>
      <c r="F146" s="33"/>
      <c r="G146" s="164"/>
      <c r="H146" s="34"/>
      <c r="I146" s="35"/>
      <c r="J146" s="35"/>
      <c r="K146" s="35"/>
      <c r="L146" s="35"/>
      <c r="M146" s="35"/>
      <c r="N146" s="161"/>
      <c r="O146" s="36"/>
      <c r="P146" s="37" t="s">
        <v>169</v>
      </c>
      <c r="Q146" s="41"/>
      <c r="R146" s="109" t="s">
        <v>306</v>
      </c>
      <c r="W146" s="142"/>
      <c r="X146" s="142"/>
      <c r="Y146" s="136">
        <v>145</v>
      </c>
      <c r="Z146" s="143"/>
      <c r="AA146" s="122"/>
      <c r="AB146" s="52"/>
      <c r="AC146" s="52"/>
      <c r="AD146" s="64"/>
      <c r="AF146" s="74"/>
      <c r="AG146" s="75"/>
      <c r="AH146" s="82">
        <v>0.63639999999999997</v>
      </c>
      <c r="AI146" s="89">
        <v>0.26925029615840246</v>
      </c>
      <c r="AJ146" s="68">
        <f>IF(Q146="x",AI146,0)</f>
        <v>0</v>
      </c>
      <c r="AK146" s="148"/>
      <c r="AL146" s="156"/>
      <c r="AM146" s="156"/>
      <c r="AN146" s="156"/>
      <c r="AO146" s="156"/>
      <c r="AP146" s="148"/>
      <c r="AQ146" s="148"/>
      <c r="AR146" s="151"/>
      <c r="AS146" s="69"/>
      <c r="AT146" s="69"/>
      <c r="AU146" s="69"/>
      <c r="AV146" s="69"/>
      <c r="AW146" s="69"/>
      <c r="AX146" s="69"/>
      <c r="AY146" s="69"/>
      <c r="AZ146" s="83"/>
    </row>
    <row r="147" spans="1:53" ht="20.25" customHeight="1" x14ac:dyDescent="0.3">
      <c r="A147" s="138">
        <v>25</v>
      </c>
      <c r="B147" s="140" t="s">
        <v>318</v>
      </c>
      <c r="C147" s="138" t="s">
        <v>262</v>
      </c>
      <c r="D147" s="145" t="s">
        <v>15</v>
      </c>
      <c r="E147" s="146" t="s">
        <v>131</v>
      </c>
      <c r="F147" s="33" t="s">
        <v>132</v>
      </c>
      <c r="G147" s="164"/>
      <c r="H147" s="34"/>
      <c r="I147" s="35"/>
      <c r="J147" s="35"/>
      <c r="K147" s="35"/>
      <c r="L147" s="35"/>
      <c r="M147" s="35"/>
      <c r="N147" s="161"/>
      <c r="O147" s="36"/>
      <c r="P147" s="37" t="s">
        <v>164</v>
      </c>
      <c r="Q147" s="41"/>
      <c r="R147" s="109" t="s">
        <v>176</v>
      </c>
      <c r="W147" s="142">
        <v>4</v>
      </c>
      <c r="X147" s="142">
        <f>+COUNTIF(Q147:Q150,"x")</f>
        <v>0</v>
      </c>
      <c r="Y147" s="136">
        <v>146</v>
      </c>
      <c r="Z147" s="143">
        <f>+X147/W147</f>
        <v>0</v>
      </c>
      <c r="AA147" s="122">
        <f>+Z147</f>
        <v>0</v>
      </c>
      <c r="AB147" s="52"/>
      <c r="AC147" s="52"/>
      <c r="AD147" s="64"/>
      <c r="AE147" s="79">
        <f>+Z147</f>
        <v>0</v>
      </c>
      <c r="AF147" s="80"/>
      <c r="AG147" s="81"/>
      <c r="AH147" s="82">
        <v>0.7</v>
      </c>
      <c r="AI147" s="89">
        <v>0.35</v>
      </c>
      <c r="AJ147" s="68">
        <f>IF(Q147="x",AI147,0)</f>
        <v>0</v>
      </c>
      <c r="AK147" s="148">
        <f>SUM(AJ147:AJ150)</f>
        <v>0</v>
      </c>
      <c r="AL147" s="156">
        <v>0</v>
      </c>
      <c r="AM147" s="156">
        <v>4</v>
      </c>
      <c r="AN147" s="156" t="e">
        <f>COUNTIF(#REF!,"x")</f>
        <v>#REF!</v>
      </c>
      <c r="AO147" s="156">
        <f>COUNTIF(Q147:Q150,"x")</f>
        <v>0</v>
      </c>
      <c r="AP147" s="148" t="e">
        <f>AN147/AL147</f>
        <v>#REF!</v>
      </c>
      <c r="AQ147" s="148">
        <f>AO147/AM147</f>
        <v>0</v>
      </c>
      <c r="AR147" s="149"/>
      <c r="AS147" s="69" t="e">
        <f>+AP147</f>
        <v>#REF!</v>
      </c>
      <c r="AT147" s="69">
        <f>+AQ147</f>
        <v>0</v>
      </c>
      <c r="AU147" s="69"/>
      <c r="AV147" s="69"/>
      <c r="AW147" s="69"/>
      <c r="AX147" s="69"/>
      <c r="AY147" s="69"/>
      <c r="AZ147" s="83"/>
      <c r="BA147" s="71">
        <f>AK147</f>
        <v>0</v>
      </c>
    </row>
    <row r="148" spans="1:53" ht="20.25" customHeight="1" x14ac:dyDescent="0.3">
      <c r="A148" s="138"/>
      <c r="B148" s="139"/>
      <c r="C148" s="139"/>
      <c r="D148" s="139"/>
      <c r="E148" s="147"/>
      <c r="F148" s="33" t="s">
        <v>133</v>
      </c>
      <c r="G148" s="164"/>
      <c r="H148" s="34"/>
      <c r="I148" s="35"/>
      <c r="J148" s="35"/>
      <c r="K148" s="35"/>
      <c r="L148" s="35"/>
      <c r="M148" s="35"/>
      <c r="N148" s="161"/>
      <c r="O148" s="36"/>
      <c r="P148" s="40" t="s">
        <v>166</v>
      </c>
      <c r="Q148" s="41"/>
      <c r="R148" s="109" t="s">
        <v>177</v>
      </c>
      <c r="W148" s="142"/>
      <c r="X148" s="142"/>
      <c r="Y148" s="136">
        <v>147</v>
      </c>
      <c r="Z148" s="143"/>
      <c r="AA148" s="122"/>
      <c r="AB148" s="52"/>
      <c r="AC148" s="52"/>
      <c r="AD148" s="64"/>
      <c r="AF148" s="74"/>
      <c r="AG148" s="75"/>
      <c r="AH148" s="82">
        <v>0.5</v>
      </c>
      <c r="AI148" s="89">
        <v>0.25</v>
      </c>
      <c r="AJ148" s="68">
        <f>IF(Q148="x",AI148,0)</f>
        <v>0</v>
      </c>
      <c r="AK148" s="148"/>
      <c r="AL148" s="156"/>
      <c r="AM148" s="156"/>
      <c r="AN148" s="156"/>
      <c r="AO148" s="156"/>
      <c r="AP148" s="148"/>
      <c r="AQ148" s="148"/>
      <c r="AR148" s="150"/>
      <c r="AS148" s="69"/>
      <c r="AT148" s="69"/>
      <c r="AU148" s="69"/>
      <c r="AV148" s="69"/>
      <c r="AW148" s="69"/>
      <c r="AX148" s="69"/>
      <c r="AY148" s="69"/>
      <c r="AZ148" s="83"/>
    </row>
    <row r="149" spans="1:53" ht="20.25" customHeight="1" x14ac:dyDescent="0.3">
      <c r="A149" s="138"/>
      <c r="B149" s="139"/>
      <c r="C149" s="139"/>
      <c r="D149" s="139"/>
      <c r="E149" s="147"/>
      <c r="F149" s="33" t="s">
        <v>134</v>
      </c>
      <c r="G149" s="164"/>
      <c r="H149" s="34"/>
      <c r="I149" s="35"/>
      <c r="J149" s="35"/>
      <c r="K149" s="35"/>
      <c r="L149" s="35"/>
      <c r="M149" s="35"/>
      <c r="N149" s="161"/>
      <c r="O149" s="36"/>
      <c r="P149" s="40" t="s">
        <v>167</v>
      </c>
      <c r="Q149" s="41"/>
      <c r="R149" s="109" t="s">
        <v>178</v>
      </c>
      <c r="W149" s="142"/>
      <c r="X149" s="142"/>
      <c r="Y149" s="136">
        <v>148</v>
      </c>
      <c r="Z149" s="143"/>
      <c r="AA149" s="122"/>
      <c r="AB149" s="52"/>
      <c r="AC149" s="52"/>
      <c r="AD149" s="64"/>
      <c r="AF149" s="74"/>
      <c r="AG149" s="75"/>
      <c r="AH149" s="82">
        <v>0.4</v>
      </c>
      <c r="AI149" s="89">
        <v>0.2</v>
      </c>
      <c r="AJ149" s="68">
        <f>IF(Q149="x",AI149,0)</f>
        <v>0</v>
      </c>
      <c r="AK149" s="148"/>
      <c r="AL149" s="156"/>
      <c r="AM149" s="156"/>
      <c r="AN149" s="156"/>
      <c r="AO149" s="156"/>
      <c r="AP149" s="148"/>
      <c r="AQ149" s="148"/>
      <c r="AR149" s="150"/>
      <c r="AS149" s="69"/>
      <c r="AT149" s="69"/>
      <c r="AU149" s="69"/>
      <c r="AV149" s="69"/>
      <c r="AW149" s="69"/>
      <c r="AX149" s="69"/>
      <c r="AY149" s="69"/>
      <c r="AZ149" s="83"/>
    </row>
    <row r="150" spans="1:53" ht="20.25" customHeight="1" thickBot="1" x14ac:dyDescent="0.35">
      <c r="A150" s="138"/>
      <c r="B150" s="139"/>
      <c r="C150" s="139"/>
      <c r="D150" s="139"/>
      <c r="E150" s="147"/>
      <c r="F150" s="33"/>
      <c r="G150" s="164"/>
      <c r="H150" s="34"/>
      <c r="I150" s="35"/>
      <c r="J150" s="35"/>
      <c r="K150" s="35"/>
      <c r="L150" s="35"/>
      <c r="M150" s="35"/>
      <c r="N150" s="161"/>
      <c r="O150" s="36"/>
      <c r="P150" s="40" t="s">
        <v>168</v>
      </c>
      <c r="Q150" s="41"/>
      <c r="R150" s="109" t="s">
        <v>179</v>
      </c>
      <c r="W150" s="142"/>
      <c r="X150" s="142"/>
      <c r="Y150" s="136">
        <v>149</v>
      </c>
      <c r="Z150" s="143"/>
      <c r="AA150" s="122"/>
      <c r="AB150" s="52"/>
      <c r="AC150" s="52"/>
      <c r="AD150" s="64"/>
      <c r="AF150" s="74"/>
      <c r="AG150" s="75"/>
      <c r="AH150" s="82">
        <v>0.4</v>
      </c>
      <c r="AI150" s="89">
        <v>0.2</v>
      </c>
      <c r="AJ150" s="68">
        <f>IF(Q150="x",AI150,0)</f>
        <v>0</v>
      </c>
      <c r="AK150" s="148"/>
      <c r="AL150" s="156"/>
      <c r="AM150" s="156"/>
      <c r="AN150" s="156"/>
      <c r="AO150" s="156"/>
      <c r="AP150" s="148"/>
      <c r="AQ150" s="148"/>
      <c r="AR150" s="150"/>
      <c r="AS150" s="69"/>
      <c r="AT150" s="69"/>
      <c r="AU150" s="69"/>
      <c r="AV150" s="69"/>
      <c r="AW150" s="69"/>
      <c r="AX150" s="69"/>
      <c r="AY150" s="69"/>
      <c r="AZ150" s="83"/>
    </row>
    <row r="151" spans="1:53" ht="20.25" customHeight="1" x14ac:dyDescent="0.3">
      <c r="A151" s="138">
        <v>26</v>
      </c>
      <c r="B151" s="140" t="s">
        <v>318</v>
      </c>
      <c r="C151" s="138" t="s">
        <v>135</v>
      </c>
      <c r="D151" s="145" t="s">
        <v>5</v>
      </c>
      <c r="E151" s="144" t="s">
        <v>359</v>
      </c>
      <c r="F151" s="33" t="s">
        <v>136</v>
      </c>
      <c r="G151" s="164"/>
      <c r="H151" s="34"/>
      <c r="I151" s="35"/>
      <c r="J151" s="35"/>
      <c r="K151" s="35"/>
      <c r="L151" s="35"/>
      <c r="M151" s="35"/>
      <c r="N151" s="161"/>
      <c r="O151" s="36"/>
      <c r="P151" s="37" t="s">
        <v>164</v>
      </c>
      <c r="Q151" s="41"/>
      <c r="R151" s="109" t="s">
        <v>263</v>
      </c>
      <c r="W151" s="142">
        <v>4</v>
      </c>
      <c r="X151" s="142">
        <f>+COUNTIF(Q151:Q154,"x")</f>
        <v>0</v>
      </c>
      <c r="Y151" s="136">
        <v>150</v>
      </c>
      <c r="Z151" s="143">
        <f>+X151/W151</f>
        <v>0</v>
      </c>
      <c r="AA151" s="122">
        <f>+Z151</f>
        <v>0</v>
      </c>
      <c r="AB151" s="52"/>
      <c r="AC151" s="52"/>
      <c r="AD151" s="64"/>
      <c r="AE151" s="79">
        <f>+Z151</f>
        <v>0</v>
      </c>
      <c r="AF151" s="80"/>
      <c r="AG151" s="81"/>
      <c r="AH151" s="82">
        <v>0.45450000000000002</v>
      </c>
      <c r="AI151" s="89">
        <v>0.294098615245244</v>
      </c>
      <c r="AJ151" s="68">
        <f>IF(Q151="x",AI151,0)</f>
        <v>0</v>
      </c>
      <c r="AK151" s="148">
        <f>SUM(AJ151:AJ153)</f>
        <v>0</v>
      </c>
      <c r="AL151" s="156">
        <v>-1</v>
      </c>
      <c r="AM151" s="156">
        <v>3</v>
      </c>
      <c r="AN151" s="156" t="e">
        <f>COUNTIF(#REF!,"x")</f>
        <v>#REF!</v>
      </c>
      <c r="AO151" s="156">
        <f>COUNTIF(Q151:Q153,"x")</f>
        <v>0</v>
      </c>
      <c r="AP151" s="148" t="e">
        <f>AN151/AL151</f>
        <v>#REF!</v>
      </c>
      <c r="AQ151" s="148">
        <f>AO151/AM151</f>
        <v>0</v>
      </c>
      <c r="AR151" s="149"/>
      <c r="AS151" s="69" t="e">
        <f>+AP151</f>
        <v>#REF!</v>
      </c>
      <c r="AT151" s="69">
        <f>+AQ151</f>
        <v>0</v>
      </c>
      <c r="AU151" s="69"/>
      <c r="AV151" s="69"/>
      <c r="AW151" s="69"/>
      <c r="AX151" s="69"/>
      <c r="AY151" s="69"/>
      <c r="AZ151" s="83"/>
      <c r="BA151" s="71">
        <f>AK151</f>
        <v>0</v>
      </c>
    </row>
    <row r="152" spans="1:53" ht="20.25" customHeight="1" x14ac:dyDescent="0.3">
      <c r="A152" s="138"/>
      <c r="B152" s="138"/>
      <c r="C152" s="138"/>
      <c r="D152" s="145"/>
      <c r="E152" s="144"/>
      <c r="F152" s="33" t="s">
        <v>137</v>
      </c>
      <c r="G152" s="164"/>
      <c r="H152" s="34"/>
      <c r="I152" s="35"/>
      <c r="J152" s="35"/>
      <c r="K152" s="35"/>
      <c r="L152" s="35"/>
      <c r="M152" s="35"/>
      <c r="N152" s="161"/>
      <c r="O152" s="36"/>
      <c r="P152" s="40" t="s">
        <v>166</v>
      </c>
      <c r="Q152" s="38"/>
      <c r="R152" s="109" t="s">
        <v>264</v>
      </c>
      <c r="W152" s="142"/>
      <c r="X152" s="142"/>
      <c r="Y152" s="136">
        <v>151</v>
      </c>
      <c r="Z152" s="143"/>
      <c r="AA152" s="122"/>
      <c r="AB152" s="52"/>
      <c r="AC152" s="52"/>
      <c r="AD152" s="64"/>
      <c r="AF152" s="74"/>
      <c r="AG152" s="75"/>
      <c r="AH152" s="82">
        <v>0.45450000000000002</v>
      </c>
      <c r="AI152" s="89">
        <v>0.294098615245244</v>
      </c>
      <c r="AJ152" s="68">
        <f>IF(Q152="x",AI152,0)</f>
        <v>0</v>
      </c>
      <c r="AK152" s="148"/>
      <c r="AL152" s="156"/>
      <c r="AM152" s="156"/>
      <c r="AN152" s="156"/>
      <c r="AO152" s="156"/>
      <c r="AP152" s="148"/>
      <c r="AQ152" s="148"/>
      <c r="AR152" s="150"/>
      <c r="AS152" s="69"/>
      <c r="AT152" s="69"/>
      <c r="AU152" s="69"/>
      <c r="AV152" s="69"/>
      <c r="AW152" s="69"/>
      <c r="AX152" s="69"/>
      <c r="AY152" s="69"/>
      <c r="AZ152" s="83"/>
    </row>
    <row r="153" spans="1:53" ht="20.25" customHeight="1" x14ac:dyDescent="0.3">
      <c r="A153" s="138"/>
      <c r="B153" s="138"/>
      <c r="C153" s="138"/>
      <c r="D153" s="145"/>
      <c r="E153" s="144"/>
      <c r="F153" s="33" t="s">
        <v>138</v>
      </c>
      <c r="G153" s="164"/>
      <c r="H153" s="34"/>
      <c r="I153" s="35"/>
      <c r="J153" s="35"/>
      <c r="K153" s="35"/>
      <c r="L153" s="35"/>
      <c r="M153" s="35"/>
      <c r="N153" s="161"/>
      <c r="O153" s="36"/>
      <c r="P153" s="40" t="s">
        <v>167</v>
      </c>
      <c r="Q153" s="41"/>
      <c r="R153" s="109" t="s">
        <v>360</v>
      </c>
      <c r="W153" s="142"/>
      <c r="X153" s="142"/>
      <c r="Y153" s="136">
        <v>152</v>
      </c>
      <c r="Z153" s="143"/>
      <c r="AA153" s="122"/>
      <c r="AB153" s="52"/>
      <c r="AC153" s="52"/>
      <c r="AD153" s="64"/>
      <c r="AF153" s="74"/>
      <c r="AG153" s="75"/>
      <c r="AH153" s="82">
        <v>0.63639999999999997</v>
      </c>
      <c r="AI153" s="89">
        <v>0.41180276950951211</v>
      </c>
      <c r="AJ153" s="68">
        <f>IF(Q153="x",AI153,0)</f>
        <v>0</v>
      </c>
      <c r="AK153" s="148"/>
      <c r="AL153" s="156"/>
      <c r="AM153" s="156"/>
      <c r="AN153" s="156"/>
      <c r="AO153" s="156"/>
      <c r="AP153" s="148"/>
      <c r="AQ153" s="148"/>
      <c r="AR153" s="150"/>
      <c r="AS153" s="69"/>
      <c r="AT153" s="69"/>
      <c r="AU153" s="69"/>
      <c r="AV153" s="69"/>
      <c r="AW153" s="69"/>
      <c r="AX153" s="69"/>
      <c r="AY153" s="69"/>
      <c r="AZ153" s="83"/>
    </row>
    <row r="154" spans="1:53" ht="20.25" customHeight="1" thickBot="1" x14ac:dyDescent="0.35">
      <c r="A154" s="138"/>
      <c r="B154" s="138"/>
      <c r="C154" s="138"/>
      <c r="D154" s="145"/>
      <c r="E154" s="144"/>
      <c r="F154" s="33"/>
      <c r="G154" s="36"/>
      <c r="H154" s="34"/>
      <c r="I154" s="35"/>
      <c r="J154" s="35"/>
      <c r="K154" s="35"/>
      <c r="L154" s="35"/>
      <c r="M154" s="35"/>
      <c r="N154" s="42"/>
      <c r="O154" s="36"/>
      <c r="P154" s="40"/>
      <c r="Q154" s="38"/>
      <c r="R154" s="109" t="s">
        <v>420</v>
      </c>
      <c r="W154" s="142"/>
      <c r="X154" s="142"/>
      <c r="Y154" s="136">
        <v>153</v>
      </c>
      <c r="Z154" s="143"/>
      <c r="AA154" s="122"/>
      <c r="AB154" s="52"/>
      <c r="AC154" s="52"/>
      <c r="AD154" s="64"/>
      <c r="AF154" s="74"/>
      <c r="AG154" s="75"/>
      <c r="AH154" s="82"/>
      <c r="AI154" s="89"/>
      <c r="AJ154" s="68"/>
      <c r="AK154" s="76"/>
      <c r="AL154" s="77"/>
      <c r="AM154" s="77"/>
      <c r="AN154" s="77"/>
      <c r="AO154" s="77"/>
      <c r="AP154" s="76"/>
      <c r="AQ154" s="76"/>
      <c r="AR154" s="87"/>
      <c r="AS154" s="69"/>
      <c r="AT154" s="69"/>
      <c r="AU154" s="69"/>
      <c r="AV154" s="69"/>
      <c r="AW154" s="69"/>
      <c r="AX154" s="69"/>
      <c r="AY154" s="69"/>
      <c r="AZ154" s="83"/>
    </row>
    <row r="155" spans="1:53" ht="20.25" customHeight="1" x14ac:dyDescent="0.3">
      <c r="A155" s="138">
        <v>27</v>
      </c>
      <c r="B155" s="140" t="s">
        <v>318</v>
      </c>
      <c r="C155" s="138" t="s">
        <v>139</v>
      </c>
      <c r="D155" s="145" t="s">
        <v>15</v>
      </c>
      <c r="E155" s="144" t="s">
        <v>361</v>
      </c>
      <c r="F155" s="33" t="s">
        <v>140</v>
      </c>
      <c r="G155" s="164"/>
      <c r="H155" s="34"/>
      <c r="I155" s="35"/>
      <c r="J155" s="35"/>
      <c r="K155" s="35"/>
      <c r="L155" s="35"/>
      <c r="M155" s="35"/>
      <c r="N155" s="161"/>
      <c r="O155" s="36"/>
      <c r="P155" s="37" t="s">
        <v>164</v>
      </c>
      <c r="Q155" s="38"/>
      <c r="R155" s="109" t="s">
        <v>265</v>
      </c>
      <c r="W155" s="142">
        <v>5</v>
      </c>
      <c r="X155" s="142">
        <f>+COUNTIF(Q155:Q159,"x")</f>
        <v>0</v>
      </c>
      <c r="Y155" s="136">
        <v>154</v>
      </c>
      <c r="Z155" s="143">
        <f>+X155/W155</f>
        <v>0</v>
      </c>
      <c r="AA155" s="122">
        <f>+Z155</f>
        <v>0</v>
      </c>
      <c r="AB155" s="52"/>
      <c r="AC155" s="52"/>
      <c r="AD155" s="64"/>
      <c r="AE155" s="79">
        <f>+Z155</f>
        <v>0</v>
      </c>
      <c r="AF155" s="80"/>
      <c r="AG155" s="81"/>
      <c r="AH155" s="82">
        <v>0.45450000000000002</v>
      </c>
      <c r="AI155" s="89">
        <v>0.24998624938122219</v>
      </c>
      <c r="AJ155" s="68">
        <f>IF(Q155="x",AI155,0)</f>
        <v>0</v>
      </c>
      <c r="AK155" s="148">
        <f>SUM(AJ155:AJ158)</f>
        <v>0</v>
      </c>
      <c r="AL155" s="156">
        <v>-1</v>
      </c>
      <c r="AM155" s="156">
        <v>4</v>
      </c>
      <c r="AN155" s="156" t="e">
        <f>COUNTIF(#REF!,"x")</f>
        <v>#REF!</v>
      </c>
      <c r="AO155" s="156">
        <f>COUNTIF(Q155:Q158,"x")</f>
        <v>0</v>
      </c>
      <c r="AP155" s="148" t="e">
        <f>AN155/AL155</f>
        <v>#REF!</v>
      </c>
      <c r="AQ155" s="148">
        <f>AO155/AM155</f>
        <v>0</v>
      </c>
      <c r="AR155" s="149"/>
      <c r="AS155" s="69" t="e">
        <f>+AP155</f>
        <v>#REF!</v>
      </c>
      <c r="AT155" s="69">
        <f>+AQ155</f>
        <v>0</v>
      </c>
      <c r="AU155" s="69"/>
      <c r="AV155" s="69"/>
      <c r="AW155" s="69"/>
      <c r="AX155" s="69"/>
      <c r="AY155" s="69"/>
      <c r="AZ155" s="83"/>
      <c r="BA155" s="71">
        <f>AK155</f>
        <v>0</v>
      </c>
    </row>
    <row r="156" spans="1:53" ht="20.25" customHeight="1" x14ac:dyDescent="0.3">
      <c r="A156" s="138"/>
      <c r="B156" s="138"/>
      <c r="C156" s="138"/>
      <c r="D156" s="145"/>
      <c r="E156" s="144"/>
      <c r="F156" s="33" t="s">
        <v>141</v>
      </c>
      <c r="G156" s="164"/>
      <c r="H156" s="34"/>
      <c r="I156" s="35"/>
      <c r="J156" s="35"/>
      <c r="K156" s="35"/>
      <c r="L156" s="35"/>
      <c r="M156" s="35"/>
      <c r="N156" s="161"/>
      <c r="O156" s="36"/>
      <c r="P156" s="40" t="s">
        <v>166</v>
      </c>
      <c r="Q156" s="38"/>
      <c r="R156" s="109" t="s">
        <v>174</v>
      </c>
      <c r="W156" s="142"/>
      <c r="X156" s="142"/>
      <c r="Y156" s="136">
        <v>155</v>
      </c>
      <c r="Z156" s="143"/>
      <c r="AA156" s="122"/>
      <c r="AB156" s="52"/>
      <c r="AC156" s="52"/>
      <c r="AD156" s="64"/>
      <c r="AF156" s="74"/>
      <c r="AG156" s="75"/>
      <c r="AH156" s="82">
        <v>0.63639999999999997</v>
      </c>
      <c r="AI156" s="89">
        <v>0.35003575160882239</v>
      </c>
      <c r="AJ156" s="68">
        <f>IF(Q156="x",AI156,0)</f>
        <v>0</v>
      </c>
      <c r="AK156" s="148"/>
      <c r="AL156" s="156"/>
      <c r="AM156" s="156"/>
      <c r="AN156" s="156"/>
      <c r="AO156" s="156"/>
      <c r="AP156" s="148"/>
      <c r="AQ156" s="148"/>
      <c r="AR156" s="150"/>
      <c r="AS156" s="69"/>
      <c r="AT156" s="69"/>
      <c r="AU156" s="69"/>
      <c r="AV156" s="69"/>
      <c r="AW156" s="69"/>
      <c r="AX156" s="69"/>
      <c r="AY156" s="69"/>
      <c r="AZ156" s="83"/>
    </row>
    <row r="157" spans="1:53" ht="20.25" customHeight="1" x14ac:dyDescent="0.3">
      <c r="A157" s="138"/>
      <c r="B157" s="138"/>
      <c r="C157" s="138"/>
      <c r="D157" s="145"/>
      <c r="E157" s="144"/>
      <c r="F157" s="33" t="s">
        <v>142</v>
      </c>
      <c r="G157" s="164"/>
      <c r="H157" s="34"/>
      <c r="I157" s="35"/>
      <c r="J157" s="35"/>
      <c r="K157" s="35"/>
      <c r="L157" s="35"/>
      <c r="M157" s="35"/>
      <c r="N157" s="161"/>
      <c r="O157" s="36"/>
      <c r="P157" s="40" t="s">
        <v>167</v>
      </c>
      <c r="Q157" s="41"/>
      <c r="R157" s="109" t="s">
        <v>266</v>
      </c>
      <c r="W157" s="142"/>
      <c r="X157" s="142"/>
      <c r="Y157" s="136">
        <v>156</v>
      </c>
      <c r="Z157" s="143"/>
      <c r="AA157" s="122"/>
      <c r="AB157" s="52"/>
      <c r="AC157" s="52"/>
      <c r="AD157" s="64"/>
      <c r="AF157" s="74"/>
      <c r="AG157" s="75"/>
      <c r="AH157" s="82">
        <v>0.45450000000000002</v>
      </c>
      <c r="AI157" s="89">
        <v>0.24998624938122219</v>
      </c>
      <c r="AJ157" s="68">
        <f>IF(Q157="x",AI157,0)</f>
        <v>0</v>
      </c>
      <c r="AK157" s="148"/>
      <c r="AL157" s="156"/>
      <c r="AM157" s="156"/>
      <c r="AN157" s="156"/>
      <c r="AO157" s="156"/>
      <c r="AP157" s="148"/>
      <c r="AQ157" s="148"/>
      <c r="AR157" s="150"/>
      <c r="AS157" s="69"/>
      <c r="AT157" s="69"/>
      <c r="AU157" s="69"/>
      <c r="AV157" s="69"/>
      <c r="AW157" s="69"/>
      <c r="AX157" s="69"/>
      <c r="AY157" s="69"/>
      <c r="AZ157" s="83"/>
    </row>
    <row r="158" spans="1:53" ht="20.25" customHeight="1" x14ac:dyDescent="0.3">
      <c r="A158" s="138"/>
      <c r="B158" s="138"/>
      <c r="C158" s="138"/>
      <c r="D158" s="145"/>
      <c r="E158" s="144"/>
      <c r="F158" s="33"/>
      <c r="G158" s="164"/>
      <c r="H158" s="34"/>
      <c r="I158" s="35"/>
      <c r="J158" s="35"/>
      <c r="K158" s="35"/>
      <c r="L158" s="35"/>
      <c r="M158" s="35"/>
      <c r="N158" s="161"/>
      <c r="O158" s="36"/>
      <c r="P158" s="40" t="s">
        <v>168</v>
      </c>
      <c r="Q158" s="38"/>
      <c r="R158" s="109" t="s">
        <v>552</v>
      </c>
      <c r="W158" s="142"/>
      <c r="X158" s="142"/>
      <c r="Y158" s="136">
        <v>157</v>
      </c>
      <c r="Z158" s="143"/>
      <c r="AA158" s="122"/>
      <c r="AB158" s="52"/>
      <c r="AC158" s="52"/>
      <c r="AD158" s="64"/>
      <c r="AF158" s="74"/>
      <c r="AG158" s="75"/>
      <c r="AH158" s="82">
        <v>0.2727</v>
      </c>
      <c r="AI158" s="89">
        <v>0.1499917496287333</v>
      </c>
      <c r="AJ158" s="68">
        <f>IF(Q158="x",AI158,0)</f>
        <v>0</v>
      </c>
      <c r="AK158" s="148"/>
      <c r="AL158" s="156"/>
      <c r="AM158" s="156"/>
      <c r="AN158" s="156"/>
      <c r="AO158" s="156"/>
      <c r="AP158" s="148"/>
      <c r="AQ158" s="148"/>
      <c r="AR158" s="150"/>
      <c r="AS158" s="69"/>
      <c r="AT158" s="69"/>
      <c r="AU158" s="69"/>
      <c r="AV158" s="69"/>
      <c r="AW158" s="69"/>
      <c r="AX158" s="69"/>
      <c r="AY158" s="69"/>
      <c r="AZ158" s="83"/>
    </row>
    <row r="159" spans="1:53" ht="20.25" customHeight="1" x14ac:dyDescent="0.3">
      <c r="A159" s="138"/>
      <c r="B159" s="138"/>
      <c r="C159" s="138"/>
      <c r="D159" s="145"/>
      <c r="E159" s="144"/>
      <c r="F159" s="33"/>
      <c r="G159" s="36"/>
      <c r="H159" s="34"/>
      <c r="I159" s="35"/>
      <c r="J159" s="35"/>
      <c r="K159" s="35"/>
      <c r="L159" s="35"/>
      <c r="M159" s="35"/>
      <c r="N159" s="42"/>
      <c r="O159" s="36"/>
      <c r="P159" s="40"/>
      <c r="Q159" s="38"/>
      <c r="R159" s="109" t="s">
        <v>556</v>
      </c>
      <c r="W159" s="142"/>
      <c r="X159" s="142"/>
      <c r="Y159" s="136">
        <v>158</v>
      </c>
      <c r="Z159" s="143"/>
      <c r="AA159" s="122"/>
      <c r="AB159" s="52"/>
      <c r="AC159" s="52"/>
      <c r="AD159" s="64"/>
      <c r="AF159" s="74"/>
      <c r="AG159" s="75"/>
      <c r="AH159" s="82"/>
      <c r="AI159" s="89"/>
      <c r="AJ159" s="68"/>
      <c r="AK159" s="76"/>
      <c r="AL159" s="77"/>
      <c r="AM159" s="77"/>
      <c r="AN159" s="77"/>
      <c r="AO159" s="77"/>
      <c r="AP159" s="76"/>
      <c r="AQ159" s="76"/>
      <c r="AR159" s="87"/>
      <c r="AS159" s="69"/>
      <c r="AT159" s="69"/>
      <c r="AU159" s="69"/>
      <c r="AV159" s="69"/>
      <c r="AW159" s="69"/>
      <c r="AX159" s="69"/>
      <c r="AY159" s="69"/>
      <c r="AZ159" s="83"/>
    </row>
    <row r="160" spans="1:53" ht="20.25" customHeight="1" x14ac:dyDescent="0.3">
      <c r="A160" s="141">
        <v>28</v>
      </c>
      <c r="B160" s="141" t="s">
        <v>318</v>
      </c>
      <c r="C160" s="141" t="s">
        <v>471</v>
      </c>
      <c r="D160" s="178" t="s">
        <v>56</v>
      </c>
      <c r="E160" s="165" t="s">
        <v>465</v>
      </c>
      <c r="F160" s="106"/>
      <c r="G160" s="106"/>
      <c r="H160" s="106"/>
      <c r="I160" s="106"/>
      <c r="J160" s="106"/>
      <c r="K160" s="106"/>
      <c r="L160" s="106"/>
      <c r="M160" s="106"/>
      <c r="N160" s="106"/>
      <c r="O160" s="108"/>
      <c r="P160" s="107"/>
      <c r="Q160" s="41"/>
      <c r="R160" s="110" t="s">
        <v>460</v>
      </c>
      <c r="W160" s="142">
        <v>6</v>
      </c>
      <c r="X160" s="142">
        <f>+COUNTIF(Q160:Q165,"x")</f>
        <v>0</v>
      </c>
      <c r="Y160" s="136">
        <v>159</v>
      </c>
      <c r="Z160" s="143">
        <f>+X160/W160</f>
        <v>0</v>
      </c>
      <c r="AA160" s="122">
        <f>+Z160</f>
        <v>0</v>
      </c>
      <c r="AB160" s="113"/>
      <c r="AC160" s="113"/>
    </row>
    <row r="161" spans="1:53" ht="20.25" customHeight="1" x14ac:dyDescent="0.3">
      <c r="A161" s="141"/>
      <c r="B161" s="141"/>
      <c r="C161" s="141"/>
      <c r="D161" s="178"/>
      <c r="E161" s="166"/>
      <c r="F161" s="106"/>
      <c r="G161" s="106"/>
      <c r="H161" s="106"/>
      <c r="I161" s="106"/>
      <c r="J161" s="106"/>
      <c r="K161" s="106"/>
      <c r="L161" s="106"/>
      <c r="M161" s="106"/>
      <c r="N161" s="106"/>
      <c r="O161" s="108"/>
      <c r="P161" s="107"/>
      <c r="Q161" s="41"/>
      <c r="R161" s="110" t="s">
        <v>461</v>
      </c>
      <c r="W161" s="142"/>
      <c r="X161" s="142"/>
      <c r="Y161" s="136">
        <v>160</v>
      </c>
      <c r="Z161" s="143"/>
      <c r="AA161" s="122"/>
      <c r="AB161" s="113"/>
      <c r="AC161" s="113"/>
    </row>
    <row r="162" spans="1:53" ht="20.25" customHeight="1" x14ac:dyDescent="0.3">
      <c r="A162" s="141"/>
      <c r="B162" s="141"/>
      <c r="C162" s="141"/>
      <c r="D162" s="178"/>
      <c r="E162" s="166"/>
      <c r="F162" s="106"/>
      <c r="G162" s="106"/>
      <c r="H162" s="106"/>
      <c r="I162" s="106"/>
      <c r="J162" s="106"/>
      <c r="K162" s="106"/>
      <c r="L162" s="106"/>
      <c r="M162" s="106"/>
      <c r="N162" s="106"/>
      <c r="O162" s="108"/>
      <c r="P162" s="107"/>
      <c r="Q162" s="41"/>
      <c r="R162" s="110" t="s">
        <v>462</v>
      </c>
      <c r="W162" s="142"/>
      <c r="X162" s="142"/>
      <c r="Y162" s="136">
        <v>161</v>
      </c>
      <c r="Z162" s="143"/>
      <c r="AA162" s="122"/>
      <c r="AB162" s="113"/>
      <c r="AC162" s="113"/>
    </row>
    <row r="163" spans="1:53" ht="20.25" customHeight="1" x14ac:dyDescent="0.3">
      <c r="A163" s="141"/>
      <c r="B163" s="141"/>
      <c r="C163" s="141"/>
      <c r="D163" s="178"/>
      <c r="E163" s="166"/>
      <c r="F163" s="106"/>
      <c r="G163" s="106"/>
      <c r="H163" s="106"/>
      <c r="I163" s="106"/>
      <c r="J163" s="106"/>
      <c r="K163" s="106"/>
      <c r="L163" s="106"/>
      <c r="M163" s="106"/>
      <c r="N163" s="106"/>
      <c r="O163" s="108"/>
      <c r="P163" s="107"/>
      <c r="Q163" s="41"/>
      <c r="R163" s="110" t="s">
        <v>463</v>
      </c>
      <c r="W163" s="142"/>
      <c r="X163" s="142"/>
      <c r="Y163" s="136">
        <v>162</v>
      </c>
      <c r="Z163" s="143"/>
      <c r="AA163" s="122"/>
      <c r="AB163" s="113"/>
      <c r="AC163" s="113"/>
    </row>
    <row r="164" spans="1:53" ht="20.25" customHeight="1" x14ac:dyDescent="0.3">
      <c r="A164" s="141"/>
      <c r="B164" s="141"/>
      <c r="C164" s="141"/>
      <c r="D164" s="178"/>
      <c r="E164" s="166"/>
      <c r="F164" s="106"/>
      <c r="G164" s="106"/>
      <c r="H164" s="106"/>
      <c r="I164" s="106"/>
      <c r="J164" s="106"/>
      <c r="K164" s="106"/>
      <c r="L164" s="106"/>
      <c r="M164" s="106"/>
      <c r="N164" s="106"/>
      <c r="O164" s="108"/>
      <c r="P164" s="107"/>
      <c r="Q164" s="38"/>
      <c r="R164" s="110" t="s">
        <v>464</v>
      </c>
      <c r="W164" s="142"/>
      <c r="X164" s="142"/>
      <c r="Y164" s="136">
        <v>163</v>
      </c>
      <c r="Z164" s="143"/>
      <c r="AA164" s="122"/>
      <c r="AB164" s="113"/>
      <c r="AC164" s="113"/>
    </row>
    <row r="165" spans="1:53" ht="20.25" customHeight="1" thickBot="1" x14ac:dyDescent="0.35">
      <c r="A165" s="141"/>
      <c r="B165" s="141"/>
      <c r="C165" s="141"/>
      <c r="D165" s="178"/>
      <c r="E165" s="167"/>
      <c r="F165" s="106"/>
      <c r="G165" s="106"/>
      <c r="H165" s="106"/>
      <c r="I165" s="106"/>
      <c r="J165" s="106"/>
      <c r="K165" s="106"/>
      <c r="L165" s="106"/>
      <c r="M165" s="106"/>
      <c r="N165" s="106"/>
      <c r="O165" s="108"/>
      <c r="P165" s="107"/>
      <c r="Q165" s="38"/>
      <c r="R165" s="110" t="s">
        <v>553</v>
      </c>
      <c r="W165" s="142"/>
      <c r="X165" s="142"/>
      <c r="Y165" s="136">
        <v>164</v>
      </c>
      <c r="Z165" s="143"/>
      <c r="AA165" s="122"/>
      <c r="AB165" s="113"/>
      <c r="AC165" s="113"/>
    </row>
    <row r="166" spans="1:53" ht="20.25" customHeight="1" x14ac:dyDescent="0.3">
      <c r="A166" s="138">
        <v>29</v>
      </c>
      <c r="B166" s="140" t="s">
        <v>319</v>
      </c>
      <c r="C166" s="138" t="s">
        <v>143</v>
      </c>
      <c r="D166" s="145" t="s">
        <v>56</v>
      </c>
      <c r="E166" s="144" t="s">
        <v>307</v>
      </c>
      <c r="F166" s="33" t="s">
        <v>144</v>
      </c>
      <c r="G166" s="164"/>
      <c r="H166" s="34"/>
      <c r="I166" s="35"/>
      <c r="J166" s="35"/>
      <c r="K166" s="35"/>
      <c r="L166" s="175" t="s">
        <v>145</v>
      </c>
      <c r="M166" s="175"/>
      <c r="N166" s="161"/>
      <c r="O166" s="36"/>
      <c r="P166" s="37" t="s">
        <v>164</v>
      </c>
      <c r="Q166" s="41"/>
      <c r="R166" s="109" t="s">
        <v>267</v>
      </c>
      <c r="W166" s="142">
        <v>5</v>
      </c>
      <c r="X166" s="142">
        <f>+COUNTIF(Q166:Q170,"x")</f>
        <v>0</v>
      </c>
      <c r="Y166" s="136">
        <v>165</v>
      </c>
      <c r="Z166" s="143">
        <f>+X166/W166</f>
        <v>0</v>
      </c>
      <c r="AA166" s="122">
        <f>+Z166</f>
        <v>0</v>
      </c>
      <c r="AB166" s="52"/>
      <c r="AC166" s="52"/>
      <c r="AD166" s="64"/>
      <c r="AE166" s="79">
        <f>+Z166</f>
        <v>0</v>
      </c>
      <c r="AF166" s="80"/>
      <c r="AG166" s="81"/>
      <c r="AH166" s="82">
        <v>0.63639999999999997</v>
      </c>
      <c r="AI166" s="89">
        <v>0.29167239561849762</v>
      </c>
      <c r="AJ166" s="68">
        <f>IF(Q166="x",AI166,0)</f>
        <v>0</v>
      </c>
      <c r="AK166" s="148">
        <f>SUM(AJ166:AJ169)</f>
        <v>0</v>
      </c>
      <c r="AL166" s="156">
        <v>-1</v>
      </c>
      <c r="AM166" s="156">
        <v>4</v>
      </c>
      <c r="AN166" s="156" t="e">
        <f>COUNTIF(#REF!,"x")</f>
        <v>#REF!</v>
      </c>
      <c r="AO166" s="156">
        <f>COUNTIF(Q166:Q169,"x")</f>
        <v>0</v>
      </c>
      <c r="AP166" s="148" t="e">
        <f>AN166/AL166</f>
        <v>#REF!</v>
      </c>
      <c r="AQ166" s="148">
        <f>AO166/AM166</f>
        <v>0</v>
      </c>
      <c r="AR166" s="149"/>
      <c r="AS166" s="69" t="e">
        <f>+AP166</f>
        <v>#REF!</v>
      </c>
      <c r="AT166" s="69">
        <f>+AQ166</f>
        <v>0</v>
      </c>
      <c r="AU166" s="69"/>
      <c r="AV166" s="69"/>
      <c r="AW166" s="69"/>
      <c r="AX166" s="69"/>
      <c r="AY166" s="69"/>
      <c r="AZ166" s="83"/>
      <c r="BA166" s="71">
        <f>AK166</f>
        <v>0</v>
      </c>
    </row>
    <row r="167" spans="1:53" ht="20.25" customHeight="1" x14ac:dyDescent="0.3">
      <c r="A167" s="138"/>
      <c r="B167" s="138"/>
      <c r="C167" s="138"/>
      <c r="D167" s="145"/>
      <c r="E167" s="144"/>
      <c r="F167" s="33" t="s">
        <v>146</v>
      </c>
      <c r="G167" s="164"/>
      <c r="H167" s="34"/>
      <c r="I167" s="35"/>
      <c r="J167" s="35"/>
      <c r="K167" s="35"/>
      <c r="L167" s="175" t="s">
        <v>147</v>
      </c>
      <c r="M167" s="175"/>
      <c r="N167" s="161"/>
      <c r="O167" s="36"/>
      <c r="P167" s="40" t="s">
        <v>166</v>
      </c>
      <c r="Q167" s="41"/>
      <c r="R167" s="109" t="s">
        <v>269</v>
      </c>
      <c r="W167" s="142"/>
      <c r="X167" s="142"/>
      <c r="Y167" s="136">
        <v>166</v>
      </c>
      <c r="Z167" s="143"/>
      <c r="AA167" s="122"/>
      <c r="AB167" s="52"/>
      <c r="AC167" s="52"/>
      <c r="AD167" s="64"/>
      <c r="AF167" s="74"/>
      <c r="AG167" s="75"/>
      <c r="AH167" s="82">
        <v>0.54549999999999998</v>
      </c>
      <c r="AI167" s="89">
        <v>0.25001145790366192</v>
      </c>
      <c r="AJ167" s="68">
        <f>IF(Q167="x",AI167,0)</f>
        <v>0</v>
      </c>
      <c r="AK167" s="148"/>
      <c r="AL167" s="156"/>
      <c r="AM167" s="156"/>
      <c r="AN167" s="156"/>
      <c r="AO167" s="156"/>
      <c r="AP167" s="148"/>
      <c r="AQ167" s="148"/>
      <c r="AR167" s="150"/>
      <c r="AS167" s="69"/>
      <c r="AT167" s="69"/>
      <c r="AU167" s="69"/>
      <c r="AV167" s="69"/>
      <c r="AW167" s="69"/>
      <c r="AX167" s="69"/>
      <c r="AY167" s="69"/>
      <c r="AZ167" s="83"/>
    </row>
    <row r="168" spans="1:53" ht="20.25" customHeight="1" x14ac:dyDescent="0.3">
      <c r="A168" s="138"/>
      <c r="B168" s="138"/>
      <c r="C168" s="138"/>
      <c r="D168" s="145"/>
      <c r="E168" s="144"/>
      <c r="F168" s="33" t="s">
        <v>148</v>
      </c>
      <c r="G168" s="164"/>
      <c r="H168" s="34"/>
      <c r="I168" s="35"/>
      <c r="J168" s="35"/>
      <c r="K168" s="35"/>
      <c r="L168" s="175" t="s">
        <v>149</v>
      </c>
      <c r="M168" s="175"/>
      <c r="N168" s="161"/>
      <c r="O168" s="36"/>
      <c r="P168" s="40" t="s">
        <v>167</v>
      </c>
      <c r="Q168" s="41"/>
      <c r="R168" s="109" t="s">
        <v>270</v>
      </c>
      <c r="W168" s="142"/>
      <c r="X168" s="142"/>
      <c r="Y168" s="136">
        <v>167</v>
      </c>
      <c r="Z168" s="143"/>
      <c r="AA168" s="122"/>
      <c r="AB168" s="52"/>
      <c r="AC168" s="52"/>
      <c r="AD168" s="64"/>
      <c r="AF168" s="74"/>
      <c r="AG168" s="75"/>
      <c r="AH168" s="82">
        <v>0.45450000000000002</v>
      </c>
      <c r="AI168" s="89">
        <v>0.20830468857417847</v>
      </c>
      <c r="AJ168" s="68">
        <f>IF(Q168="x",AI168,0)</f>
        <v>0</v>
      </c>
      <c r="AK168" s="148"/>
      <c r="AL168" s="156"/>
      <c r="AM168" s="156"/>
      <c r="AN168" s="156"/>
      <c r="AO168" s="156"/>
      <c r="AP168" s="148"/>
      <c r="AQ168" s="148"/>
      <c r="AR168" s="150"/>
      <c r="AS168" s="69"/>
      <c r="AT168" s="69"/>
      <c r="AU168" s="69"/>
      <c r="AV168" s="69"/>
      <c r="AW168" s="69"/>
      <c r="AX168" s="69"/>
      <c r="AY168" s="69"/>
      <c r="AZ168" s="83"/>
    </row>
    <row r="169" spans="1:53" ht="20.25" customHeight="1" x14ac:dyDescent="0.3">
      <c r="A169" s="138"/>
      <c r="B169" s="138"/>
      <c r="C169" s="138"/>
      <c r="D169" s="145"/>
      <c r="E169" s="144"/>
      <c r="F169" s="33" t="s">
        <v>150</v>
      </c>
      <c r="G169" s="164"/>
      <c r="H169" s="34"/>
      <c r="I169" s="35"/>
      <c r="J169" s="35"/>
      <c r="K169" s="35"/>
      <c r="L169" s="164"/>
      <c r="M169" s="164"/>
      <c r="N169" s="161"/>
      <c r="O169" s="36"/>
      <c r="P169" s="40" t="s">
        <v>168</v>
      </c>
      <c r="Q169" s="41"/>
      <c r="R169" s="109" t="s">
        <v>268</v>
      </c>
      <c r="W169" s="142"/>
      <c r="X169" s="142"/>
      <c r="Y169" s="136">
        <v>168</v>
      </c>
      <c r="Z169" s="143"/>
      <c r="AA169" s="122"/>
      <c r="AB169" s="52"/>
      <c r="AC169" s="52"/>
      <c r="AD169" s="64"/>
      <c r="AF169" s="74"/>
      <c r="AG169" s="75"/>
      <c r="AH169" s="82">
        <v>0.54549999999999998</v>
      </c>
      <c r="AI169" s="89">
        <v>0.25001145790366192</v>
      </c>
      <c r="AJ169" s="68">
        <f>IF(Q169="x",AI169,0)</f>
        <v>0</v>
      </c>
      <c r="AK169" s="148"/>
      <c r="AL169" s="156"/>
      <c r="AM169" s="156"/>
      <c r="AN169" s="156"/>
      <c r="AO169" s="156"/>
      <c r="AP169" s="148"/>
      <c r="AQ169" s="148"/>
      <c r="AR169" s="150"/>
      <c r="AS169" s="69"/>
      <c r="AT169" s="69"/>
      <c r="AU169" s="69"/>
      <c r="AV169" s="69"/>
      <c r="AW169" s="69"/>
      <c r="AX169" s="69"/>
      <c r="AY169" s="69"/>
      <c r="AZ169" s="83"/>
    </row>
    <row r="170" spans="1:53" ht="20.25" customHeight="1" thickBot="1" x14ac:dyDescent="0.35">
      <c r="A170" s="138"/>
      <c r="B170" s="138"/>
      <c r="C170" s="138"/>
      <c r="D170" s="145"/>
      <c r="E170" s="144"/>
      <c r="F170" s="33"/>
      <c r="G170" s="36"/>
      <c r="H170" s="34"/>
      <c r="I170" s="35"/>
      <c r="J170" s="35"/>
      <c r="K170" s="35"/>
      <c r="L170" s="36"/>
      <c r="M170" s="36"/>
      <c r="N170" s="42"/>
      <c r="O170" s="36"/>
      <c r="P170" s="40"/>
      <c r="Q170" s="41"/>
      <c r="R170" s="109" t="s">
        <v>421</v>
      </c>
      <c r="W170" s="142"/>
      <c r="X170" s="142"/>
      <c r="Y170" s="136">
        <v>169</v>
      </c>
      <c r="Z170" s="143"/>
      <c r="AA170" s="122"/>
      <c r="AB170" s="52"/>
      <c r="AC170" s="52"/>
      <c r="AD170" s="64"/>
      <c r="AF170" s="74"/>
      <c r="AG170" s="75"/>
      <c r="AH170" s="82"/>
      <c r="AI170" s="89"/>
      <c r="AJ170" s="68"/>
      <c r="AK170" s="76"/>
      <c r="AL170" s="77"/>
      <c r="AM170" s="77"/>
      <c r="AN170" s="77"/>
      <c r="AO170" s="77"/>
      <c r="AP170" s="76"/>
      <c r="AQ170" s="76"/>
      <c r="AR170" s="87"/>
      <c r="AS170" s="69"/>
      <c r="AT170" s="69"/>
      <c r="AU170" s="69"/>
      <c r="AV170" s="69"/>
      <c r="AW170" s="69"/>
      <c r="AX170" s="69"/>
      <c r="AY170" s="69"/>
      <c r="AZ170" s="83"/>
    </row>
    <row r="171" spans="1:53" ht="20.25" customHeight="1" x14ac:dyDescent="0.3">
      <c r="A171" s="138">
        <v>30</v>
      </c>
      <c r="B171" s="140" t="s">
        <v>319</v>
      </c>
      <c r="C171" s="138" t="s">
        <v>151</v>
      </c>
      <c r="D171" s="145" t="s">
        <v>15</v>
      </c>
      <c r="E171" s="144" t="s">
        <v>152</v>
      </c>
      <c r="F171" s="33" t="s">
        <v>153</v>
      </c>
      <c r="G171" s="164"/>
      <c r="H171" s="34"/>
      <c r="I171" s="35"/>
      <c r="J171" s="35"/>
      <c r="K171" s="35"/>
      <c r="L171" s="35"/>
      <c r="M171" s="35"/>
      <c r="N171" s="161"/>
      <c r="O171" s="36"/>
      <c r="P171" s="37" t="s">
        <v>164</v>
      </c>
      <c r="Q171" s="38"/>
      <c r="R171" s="109" t="s">
        <v>362</v>
      </c>
      <c r="W171" s="142">
        <v>6</v>
      </c>
      <c r="X171" s="142">
        <f>+COUNTIF(Q171:Q176,"x")</f>
        <v>0</v>
      </c>
      <c r="Y171" s="136">
        <v>170</v>
      </c>
      <c r="Z171" s="143">
        <f>+X171/W171</f>
        <v>0</v>
      </c>
      <c r="AA171" s="122">
        <f>+Z171</f>
        <v>0</v>
      </c>
      <c r="AB171" s="52"/>
      <c r="AC171" s="52"/>
      <c r="AD171" s="64"/>
      <c r="AE171" s="79">
        <f>+Z171</f>
        <v>0</v>
      </c>
      <c r="AF171" s="80"/>
      <c r="AG171" s="81"/>
      <c r="AH171" s="82">
        <v>0.7</v>
      </c>
      <c r="AI171" s="89">
        <v>0.25</v>
      </c>
      <c r="AJ171" s="68">
        <f>IF(Q171="x",AI171,0)</f>
        <v>0</v>
      </c>
      <c r="AK171" s="148">
        <f>SUM(AJ171:AJ175)</f>
        <v>0</v>
      </c>
      <c r="AL171" s="156">
        <v>-1</v>
      </c>
      <c r="AM171" s="156">
        <v>5</v>
      </c>
      <c r="AN171" s="156" t="e">
        <f>COUNTIF(#REF!,"x")</f>
        <v>#REF!</v>
      </c>
      <c r="AO171" s="156">
        <f>COUNTIF(Q171:Q175,"x")</f>
        <v>0</v>
      </c>
      <c r="AP171" s="148" t="e">
        <f>AN171/AL171</f>
        <v>#REF!</v>
      </c>
      <c r="AQ171" s="148">
        <f>AO171/AM171</f>
        <v>0</v>
      </c>
      <c r="AR171" s="149"/>
      <c r="AS171" s="69" t="e">
        <f>+AP171</f>
        <v>#REF!</v>
      </c>
      <c r="AT171" s="69">
        <f>+AQ171</f>
        <v>0</v>
      </c>
      <c r="AU171" s="69"/>
      <c r="AV171" s="69"/>
      <c r="AW171" s="69"/>
      <c r="AX171" s="69"/>
      <c r="AY171" s="69"/>
      <c r="AZ171" s="83"/>
      <c r="BA171" s="71">
        <f>AK171</f>
        <v>0</v>
      </c>
    </row>
    <row r="172" spans="1:53" ht="20.25" customHeight="1" x14ac:dyDescent="0.3">
      <c r="A172" s="138"/>
      <c r="B172" s="138"/>
      <c r="C172" s="138"/>
      <c r="D172" s="145"/>
      <c r="E172" s="144"/>
      <c r="F172" s="33" t="s">
        <v>154</v>
      </c>
      <c r="G172" s="164"/>
      <c r="H172" s="34"/>
      <c r="I172" s="35"/>
      <c r="J172" s="35"/>
      <c r="K172" s="35"/>
      <c r="L172" s="35"/>
      <c r="M172" s="35"/>
      <c r="N172" s="161"/>
      <c r="O172" s="36"/>
      <c r="P172" s="40" t="s">
        <v>166</v>
      </c>
      <c r="Q172" s="38"/>
      <c r="R172" s="109" t="s">
        <v>273</v>
      </c>
      <c r="W172" s="142"/>
      <c r="X172" s="142"/>
      <c r="Y172" s="136">
        <v>171</v>
      </c>
      <c r="Z172" s="143"/>
      <c r="AA172" s="122"/>
      <c r="AB172" s="52"/>
      <c r="AC172" s="52"/>
      <c r="AD172" s="64"/>
      <c r="AF172" s="74"/>
      <c r="AG172" s="75"/>
      <c r="AH172" s="82">
        <v>0.5</v>
      </c>
      <c r="AI172" s="89">
        <v>0.17857142857142858</v>
      </c>
      <c r="AJ172" s="68">
        <f>IF(Q172="x",AI172,0)</f>
        <v>0</v>
      </c>
      <c r="AK172" s="148"/>
      <c r="AL172" s="156"/>
      <c r="AM172" s="156"/>
      <c r="AN172" s="156"/>
      <c r="AO172" s="156"/>
      <c r="AP172" s="148"/>
      <c r="AQ172" s="148"/>
      <c r="AR172" s="150"/>
      <c r="AS172" s="69"/>
      <c r="AT172" s="69"/>
      <c r="AU172" s="69"/>
      <c r="AV172" s="69"/>
      <c r="AW172" s="69"/>
      <c r="AX172" s="69"/>
      <c r="AY172" s="69"/>
      <c r="AZ172" s="83"/>
    </row>
    <row r="173" spans="1:53" ht="20.25" customHeight="1" x14ac:dyDescent="0.3">
      <c r="A173" s="138"/>
      <c r="B173" s="138"/>
      <c r="C173" s="138"/>
      <c r="D173" s="145"/>
      <c r="E173" s="144"/>
      <c r="F173" s="33" t="s">
        <v>155</v>
      </c>
      <c r="G173" s="164"/>
      <c r="H173" s="34"/>
      <c r="I173" s="35"/>
      <c r="J173" s="35"/>
      <c r="K173" s="35"/>
      <c r="L173" s="35"/>
      <c r="M173" s="35"/>
      <c r="N173" s="161"/>
      <c r="O173" s="36"/>
      <c r="P173" s="40" t="s">
        <v>167</v>
      </c>
      <c r="Q173" s="38"/>
      <c r="R173" s="109" t="s">
        <v>275</v>
      </c>
      <c r="W173" s="142"/>
      <c r="X173" s="142"/>
      <c r="Y173" s="136">
        <v>172</v>
      </c>
      <c r="Z173" s="143"/>
      <c r="AA173" s="122"/>
      <c r="AB173" s="52"/>
      <c r="AC173" s="52"/>
      <c r="AD173" s="64"/>
      <c r="AF173" s="74"/>
      <c r="AG173" s="75"/>
      <c r="AH173" s="82">
        <v>0.6</v>
      </c>
      <c r="AI173" s="89">
        <v>0.2142857142857143</v>
      </c>
      <c r="AJ173" s="68">
        <f>IF(Q173="x",AI173,0)</f>
        <v>0</v>
      </c>
      <c r="AK173" s="148"/>
      <c r="AL173" s="156"/>
      <c r="AM173" s="156"/>
      <c r="AN173" s="156"/>
      <c r="AO173" s="156"/>
      <c r="AP173" s="148"/>
      <c r="AQ173" s="148"/>
      <c r="AR173" s="150"/>
      <c r="AS173" s="69"/>
      <c r="AT173" s="69"/>
      <c r="AU173" s="69"/>
      <c r="AV173" s="69"/>
      <c r="AW173" s="69"/>
      <c r="AX173" s="69"/>
      <c r="AY173" s="69"/>
      <c r="AZ173" s="83"/>
    </row>
    <row r="174" spans="1:53" ht="20.25" customHeight="1" x14ac:dyDescent="0.3">
      <c r="A174" s="138"/>
      <c r="B174" s="138"/>
      <c r="C174" s="138"/>
      <c r="D174" s="145"/>
      <c r="E174" s="144"/>
      <c r="F174" s="33"/>
      <c r="G174" s="164"/>
      <c r="H174" s="34"/>
      <c r="I174" s="35"/>
      <c r="J174" s="35"/>
      <c r="K174" s="35"/>
      <c r="L174" s="35"/>
      <c r="M174" s="35"/>
      <c r="N174" s="161"/>
      <c r="O174" s="36"/>
      <c r="P174" s="40" t="s">
        <v>168</v>
      </c>
      <c r="Q174" s="41"/>
      <c r="R174" s="109" t="s">
        <v>274</v>
      </c>
      <c r="W174" s="142"/>
      <c r="X174" s="142"/>
      <c r="Y174" s="136">
        <v>173</v>
      </c>
      <c r="Z174" s="143"/>
      <c r="AA174" s="122"/>
      <c r="AB174" s="52"/>
      <c r="AC174" s="52"/>
      <c r="AD174" s="64"/>
      <c r="AF174" s="74"/>
      <c r="AG174" s="75"/>
      <c r="AH174" s="82">
        <v>0.4</v>
      </c>
      <c r="AI174" s="89">
        <v>0.14285714285714288</v>
      </c>
      <c r="AJ174" s="68">
        <f>IF(Q174="x",AI174,0)</f>
        <v>0</v>
      </c>
      <c r="AK174" s="148"/>
      <c r="AL174" s="156"/>
      <c r="AM174" s="156"/>
      <c r="AN174" s="156"/>
      <c r="AO174" s="156"/>
      <c r="AP174" s="148"/>
      <c r="AQ174" s="148"/>
      <c r="AR174" s="150"/>
      <c r="AS174" s="69"/>
      <c r="AT174" s="69"/>
      <c r="AU174" s="69"/>
      <c r="AV174" s="69"/>
      <c r="AW174" s="69"/>
      <c r="AX174" s="69"/>
      <c r="AY174" s="69"/>
      <c r="AZ174" s="83"/>
    </row>
    <row r="175" spans="1:53" ht="20.25" customHeight="1" thickBot="1" x14ac:dyDescent="0.35">
      <c r="A175" s="138"/>
      <c r="B175" s="138"/>
      <c r="C175" s="138"/>
      <c r="D175" s="145"/>
      <c r="E175" s="144"/>
      <c r="F175" s="33"/>
      <c r="G175" s="164"/>
      <c r="H175" s="34"/>
      <c r="I175" s="35"/>
      <c r="J175" s="35"/>
      <c r="K175" s="35"/>
      <c r="L175" s="35"/>
      <c r="M175" s="35"/>
      <c r="N175" s="161"/>
      <c r="O175" s="36"/>
      <c r="P175" s="37" t="s">
        <v>169</v>
      </c>
      <c r="Q175" s="38"/>
      <c r="R175" s="109" t="s">
        <v>272</v>
      </c>
      <c r="W175" s="142"/>
      <c r="X175" s="142"/>
      <c r="Y175" s="136">
        <v>174</v>
      </c>
      <c r="Z175" s="143"/>
      <c r="AA175" s="122"/>
      <c r="AB175" s="52"/>
      <c r="AC175" s="52"/>
      <c r="AD175" s="64"/>
      <c r="AF175" s="74"/>
      <c r="AG175" s="75"/>
      <c r="AH175" s="82">
        <v>0.6</v>
      </c>
      <c r="AI175" s="89">
        <v>0.2142857142857143</v>
      </c>
      <c r="AJ175" s="68">
        <f>IF(Q175="x",AI175,0)</f>
        <v>0</v>
      </c>
      <c r="AK175" s="148"/>
      <c r="AL175" s="156"/>
      <c r="AM175" s="156"/>
      <c r="AN175" s="156"/>
      <c r="AO175" s="156"/>
      <c r="AP175" s="148"/>
      <c r="AQ175" s="148"/>
      <c r="AR175" s="151"/>
      <c r="AS175" s="69"/>
      <c r="AT175" s="69"/>
      <c r="AU175" s="69"/>
      <c r="AV175" s="69"/>
      <c r="AW175" s="69"/>
      <c r="AX175" s="69"/>
      <c r="AY175" s="69"/>
      <c r="AZ175" s="83"/>
    </row>
    <row r="176" spans="1:53" ht="20.25" customHeight="1" thickBot="1" x14ac:dyDescent="0.35">
      <c r="A176" s="138"/>
      <c r="B176" s="138"/>
      <c r="C176" s="138"/>
      <c r="D176" s="145"/>
      <c r="E176" s="144"/>
      <c r="F176" s="33"/>
      <c r="G176" s="36"/>
      <c r="H176" s="34"/>
      <c r="I176" s="35"/>
      <c r="J176" s="35"/>
      <c r="K176" s="35"/>
      <c r="L176" s="35"/>
      <c r="M176" s="35"/>
      <c r="N176" s="42"/>
      <c r="O176" s="36"/>
      <c r="P176" s="37"/>
      <c r="Q176" s="38"/>
      <c r="R176" s="109" t="s">
        <v>555</v>
      </c>
      <c r="W176" s="142"/>
      <c r="X176" s="142"/>
      <c r="Y176" s="136">
        <v>175</v>
      </c>
      <c r="Z176" s="143"/>
      <c r="AA176" s="122"/>
      <c r="AB176" s="52"/>
      <c r="AC176" s="52"/>
      <c r="AD176" s="64"/>
      <c r="AF176" s="74"/>
      <c r="AG176" s="75"/>
      <c r="AH176" s="82"/>
      <c r="AI176" s="89"/>
      <c r="AJ176" s="68"/>
      <c r="AK176" s="76"/>
      <c r="AL176" s="77"/>
      <c r="AM176" s="77"/>
      <c r="AN176" s="77"/>
      <c r="AO176" s="77"/>
      <c r="AP176" s="76"/>
      <c r="AQ176" s="76"/>
      <c r="AR176" s="84"/>
      <c r="AS176" s="69"/>
      <c r="AT176" s="69"/>
      <c r="AU176" s="69"/>
      <c r="AV176" s="69"/>
      <c r="AW176" s="69"/>
      <c r="AX176" s="69"/>
      <c r="AY176" s="69"/>
      <c r="AZ176" s="83"/>
    </row>
    <row r="177" spans="1:53" ht="20.25" customHeight="1" x14ac:dyDescent="0.3">
      <c r="A177" s="138">
        <v>31</v>
      </c>
      <c r="B177" s="140" t="s">
        <v>319</v>
      </c>
      <c r="C177" s="138" t="s">
        <v>309</v>
      </c>
      <c r="D177" s="145" t="s">
        <v>56</v>
      </c>
      <c r="E177" s="144" t="s">
        <v>321</v>
      </c>
      <c r="F177" s="33" t="s">
        <v>156</v>
      </c>
      <c r="G177" s="164"/>
      <c r="H177" s="34"/>
      <c r="I177" s="35"/>
      <c r="J177" s="35"/>
      <c r="K177" s="35"/>
      <c r="L177" s="35"/>
      <c r="M177" s="35"/>
      <c r="N177" s="161" t="s">
        <v>157</v>
      </c>
      <c r="O177" s="36"/>
      <c r="P177" s="37" t="s">
        <v>164</v>
      </c>
      <c r="Q177" s="41"/>
      <c r="R177" s="109" t="s">
        <v>310</v>
      </c>
      <c r="W177" s="142">
        <v>5</v>
      </c>
      <c r="X177" s="142">
        <f>+COUNTIF(Q177:Q181,"x")</f>
        <v>0</v>
      </c>
      <c r="Y177" s="136">
        <v>176</v>
      </c>
      <c r="Z177" s="143">
        <f>+X177/W177</f>
        <v>0</v>
      </c>
      <c r="AA177" s="122">
        <f>+Z177</f>
        <v>0</v>
      </c>
      <c r="AB177" s="52"/>
      <c r="AC177" s="52"/>
      <c r="AD177" s="64"/>
      <c r="AE177" s="79">
        <f>+Z177</f>
        <v>0</v>
      </c>
      <c r="AF177" s="80"/>
      <c r="AG177" s="81"/>
      <c r="AH177" s="82">
        <v>0.72730000000000006</v>
      </c>
      <c r="AI177" s="89">
        <v>0.30769556204256038</v>
      </c>
      <c r="AJ177" s="68">
        <f>IF(Q177="x",AI177,0)</f>
        <v>0</v>
      </c>
      <c r="AK177" s="148">
        <f>SUM(AJ177:AJ180)</f>
        <v>0</v>
      </c>
      <c r="AL177" s="156">
        <v>-1</v>
      </c>
      <c r="AM177" s="156">
        <v>4</v>
      </c>
      <c r="AN177" s="156" t="e">
        <f>COUNTIF(#REF!,"x")</f>
        <v>#REF!</v>
      </c>
      <c r="AO177" s="156">
        <f>COUNTIF(Q177:Q180,"x")</f>
        <v>0</v>
      </c>
      <c r="AP177" s="148" t="e">
        <f>AN177/AL177</f>
        <v>#REF!</v>
      </c>
      <c r="AQ177" s="148">
        <f>AO177/AM177</f>
        <v>0</v>
      </c>
      <c r="AR177" s="149"/>
      <c r="AS177" s="69" t="e">
        <f>+AP177</f>
        <v>#REF!</v>
      </c>
      <c r="AT177" s="69">
        <f>+AQ177</f>
        <v>0</v>
      </c>
      <c r="AU177" s="69"/>
      <c r="AV177" s="69"/>
      <c r="AW177" s="69"/>
      <c r="AX177" s="69"/>
      <c r="AY177" s="69"/>
      <c r="AZ177" s="83"/>
      <c r="BA177" s="71">
        <f>AK177</f>
        <v>0</v>
      </c>
    </row>
    <row r="178" spans="1:53" ht="20.25" customHeight="1" x14ac:dyDescent="0.3">
      <c r="A178" s="138"/>
      <c r="B178" s="138"/>
      <c r="C178" s="138"/>
      <c r="D178" s="145"/>
      <c r="E178" s="144"/>
      <c r="F178" s="33" t="s">
        <v>158</v>
      </c>
      <c r="G178" s="164"/>
      <c r="H178" s="34"/>
      <c r="I178" s="35"/>
      <c r="J178" s="35"/>
      <c r="K178" s="35"/>
      <c r="L178" s="35"/>
      <c r="M178" s="35"/>
      <c r="N178" s="161"/>
      <c r="O178" s="36"/>
      <c r="P178" s="40" t="s">
        <v>166</v>
      </c>
      <c r="Q178" s="41"/>
      <c r="R178" s="109" t="s">
        <v>308</v>
      </c>
      <c r="W178" s="142"/>
      <c r="X178" s="142"/>
      <c r="Y178" s="136">
        <v>177</v>
      </c>
      <c r="Z178" s="143"/>
      <c r="AA178" s="122"/>
      <c r="AB178" s="52" t="s">
        <v>433</v>
      </c>
      <c r="AC178" s="52"/>
      <c r="AD178" s="64"/>
      <c r="AF178" s="74"/>
      <c r="AG178" s="75"/>
      <c r="AH178" s="82">
        <v>0.63639999999999997</v>
      </c>
      <c r="AI178" s="89">
        <v>0.26923890510640097</v>
      </c>
      <c r="AJ178" s="68">
        <f>IF(Q178="x",AI178,0)</f>
        <v>0</v>
      </c>
      <c r="AK178" s="148"/>
      <c r="AL178" s="156"/>
      <c r="AM178" s="156"/>
      <c r="AN178" s="156"/>
      <c r="AO178" s="156"/>
      <c r="AP178" s="148"/>
      <c r="AQ178" s="148"/>
      <c r="AR178" s="150"/>
      <c r="AS178" s="69"/>
      <c r="AT178" s="69"/>
      <c r="AU178" s="69"/>
      <c r="AV178" s="69"/>
      <c r="AW178" s="69"/>
      <c r="AX178" s="69"/>
      <c r="AY178" s="69"/>
      <c r="AZ178" s="83"/>
    </row>
    <row r="179" spans="1:53" ht="20.25" customHeight="1" x14ac:dyDescent="0.3">
      <c r="A179" s="138"/>
      <c r="B179" s="138"/>
      <c r="C179" s="138"/>
      <c r="D179" s="145"/>
      <c r="E179" s="144"/>
      <c r="F179" s="33" t="s">
        <v>159</v>
      </c>
      <c r="G179" s="164"/>
      <c r="H179" s="34"/>
      <c r="I179" s="35"/>
      <c r="J179" s="35"/>
      <c r="K179" s="35"/>
      <c r="L179" s="35"/>
      <c r="M179" s="35"/>
      <c r="N179" s="161"/>
      <c r="O179" s="36"/>
      <c r="P179" s="40" t="s">
        <v>167</v>
      </c>
      <c r="Q179" s="38"/>
      <c r="R179" s="109" t="s">
        <v>277</v>
      </c>
      <c r="W179" s="142"/>
      <c r="X179" s="142"/>
      <c r="Y179" s="136">
        <v>178</v>
      </c>
      <c r="Z179" s="143"/>
      <c r="AA179" s="122"/>
      <c r="AB179" s="52"/>
      <c r="AC179" s="52" t="s">
        <v>433</v>
      </c>
      <c r="AD179" s="64"/>
      <c r="AF179" s="74"/>
      <c r="AG179" s="75"/>
      <c r="AH179" s="82">
        <v>0.45450000000000002</v>
      </c>
      <c r="AI179" s="89">
        <v>0.19228328468079706</v>
      </c>
      <c r="AJ179" s="68">
        <f>IF(Q179="x",AI179,0)</f>
        <v>0</v>
      </c>
      <c r="AK179" s="148"/>
      <c r="AL179" s="156"/>
      <c r="AM179" s="156"/>
      <c r="AN179" s="156"/>
      <c r="AO179" s="156"/>
      <c r="AP179" s="148"/>
      <c r="AQ179" s="148"/>
      <c r="AR179" s="150"/>
      <c r="AS179" s="69"/>
      <c r="AT179" s="69"/>
      <c r="AU179" s="69"/>
      <c r="AV179" s="69"/>
      <c r="AW179" s="69"/>
      <c r="AX179" s="69"/>
      <c r="AY179" s="69"/>
      <c r="AZ179" s="83"/>
    </row>
    <row r="180" spans="1:53" ht="20.25" customHeight="1" x14ac:dyDescent="0.3">
      <c r="A180" s="138"/>
      <c r="B180" s="138"/>
      <c r="C180" s="138"/>
      <c r="D180" s="145"/>
      <c r="E180" s="144"/>
      <c r="F180" s="33" t="s">
        <v>160</v>
      </c>
      <c r="G180" s="164"/>
      <c r="H180" s="34"/>
      <c r="I180" s="35"/>
      <c r="J180" s="35"/>
      <c r="K180" s="35"/>
      <c r="L180" s="35"/>
      <c r="M180" s="35"/>
      <c r="N180" s="161"/>
      <c r="O180" s="36"/>
      <c r="P180" s="40" t="s">
        <v>168</v>
      </c>
      <c r="Q180" s="38"/>
      <c r="R180" s="109" t="s">
        <v>276</v>
      </c>
      <c r="W180" s="142"/>
      <c r="X180" s="142"/>
      <c r="Y180" s="136">
        <v>179</v>
      </c>
      <c r="Z180" s="143"/>
      <c r="AA180" s="122"/>
      <c r="AB180" s="52"/>
      <c r="AC180" s="52"/>
      <c r="AD180" s="64"/>
      <c r="AF180" s="74"/>
      <c r="AG180" s="75"/>
      <c r="AH180" s="82">
        <v>0.54549999999999998</v>
      </c>
      <c r="AI180" s="89">
        <v>0.23078224817024154</v>
      </c>
      <c r="AJ180" s="68">
        <f>IF(Q180="x",AI180,0)</f>
        <v>0</v>
      </c>
      <c r="AK180" s="148"/>
      <c r="AL180" s="156"/>
      <c r="AM180" s="156"/>
      <c r="AN180" s="156"/>
      <c r="AO180" s="156"/>
      <c r="AP180" s="148"/>
      <c r="AQ180" s="148"/>
      <c r="AR180" s="150"/>
      <c r="AS180" s="69"/>
      <c r="AT180" s="69"/>
      <c r="AU180" s="69"/>
      <c r="AV180" s="69"/>
      <c r="AW180" s="69"/>
      <c r="AX180" s="69"/>
      <c r="AY180" s="69"/>
      <c r="AZ180" s="83"/>
    </row>
    <row r="181" spans="1:53" ht="20.25" customHeight="1" thickBot="1" x14ac:dyDescent="0.35">
      <c r="A181" s="138"/>
      <c r="B181" s="138"/>
      <c r="C181" s="138"/>
      <c r="D181" s="145"/>
      <c r="E181" s="144"/>
      <c r="F181" s="33"/>
      <c r="G181" s="36"/>
      <c r="H181" s="34"/>
      <c r="I181" s="35"/>
      <c r="J181" s="35"/>
      <c r="K181" s="35"/>
      <c r="L181" s="35"/>
      <c r="M181" s="35"/>
      <c r="N181" s="42"/>
      <c r="O181" s="36"/>
      <c r="P181" s="40"/>
      <c r="Q181" s="41"/>
      <c r="R181" s="109" t="s">
        <v>422</v>
      </c>
      <c r="W181" s="142"/>
      <c r="X181" s="142"/>
      <c r="Y181" s="136">
        <v>180</v>
      </c>
      <c r="Z181" s="143"/>
      <c r="AA181" s="122"/>
      <c r="AB181" s="52"/>
      <c r="AC181" s="52"/>
      <c r="AD181" s="64"/>
      <c r="AF181" s="74"/>
      <c r="AG181" s="75"/>
      <c r="AH181" s="82"/>
      <c r="AI181" s="89"/>
      <c r="AJ181" s="68"/>
      <c r="AK181" s="76"/>
      <c r="AL181" s="77"/>
      <c r="AM181" s="77"/>
      <c r="AN181" s="77"/>
      <c r="AO181" s="77"/>
      <c r="AP181" s="76"/>
      <c r="AQ181" s="76"/>
      <c r="AR181" s="87"/>
      <c r="AS181" s="69"/>
      <c r="AT181" s="69"/>
      <c r="AU181" s="69"/>
      <c r="AV181" s="69"/>
      <c r="AW181" s="69"/>
      <c r="AX181" s="69"/>
      <c r="AY181" s="69"/>
      <c r="AZ181" s="83"/>
    </row>
    <row r="182" spans="1:53" ht="20.25" customHeight="1" x14ac:dyDescent="0.3">
      <c r="A182" s="138">
        <v>32</v>
      </c>
      <c r="B182" s="140" t="s">
        <v>319</v>
      </c>
      <c r="C182" s="138" t="s">
        <v>161</v>
      </c>
      <c r="D182" s="177" t="s">
        <v>5</v>
      </c>
      <c r="E182" s="146" t="s">
        <v>283</v>
      </c>
      <c r="F182" s="33"/>
      <c r="G182" s="164"/>
      <c r="H182" s="34"/>
      <c r="I182" s="35"/>
      <c r="J182" s="35"/>
      <c r="K182" s="35"/>
      <c r="L182" s="35"/>
      <c r="M182" s="35"/>
      <c r="N182" s="161"/>
      <c r="O182" s="36"/>
      <c r="P182" s="37" t="s">
        <v>164</v>
      </c>
      <c r="Q182" s="38"/>
      <c r="R182" s="109" t="s">
        <v>278</v>
      </c>
      <c r="W182" s="142">
        <v>5</v>
      </c>
      <c r="X182" s="142">
        <f>+COUNTIF(Q182:Q186,"x")</f>
        <v>0</v>
      </c>
      <c r="Y182" s="136">
        <v>181</v>
      </c>
      <c r="Z182" s="143">
        <f>+X182/W182</f>
        <v>0</v>
      </c>
      <c r="AA182" s="122">
        <f>+Z182</f>
        <v>0</v>
      </c>
      <c r="AB182" s="52"/>
      <c r="AC182" s="52"/>
      <c r="AD182" s="64"/>
      <c r="AE182" s="79">
        <f>+Z182</f>
        <v>0</v>
      </c>
      <c r="AF182" s="80"/>
      <c r="AG182" s="81"/>
      <c r="AH182" s="82">
        <v>0.54549999999999998</v>
      </c>
      <c r="AI182" s="89">
        <v>0.17647439422859176</v>
      </c>
      <c r="AJ182" s="68">
        <f>IF(Q182="x",AI182,0)</f>
        <v>0</v>
      </c>
      <c r="AK182" s="148">
        <f>SUM(AJ182:AJ186)</f>
        <v>0</v>
      </c>
      <c r="AL182" s="156">
        <v>0</v>
      </c>
      <c r="AM182" s="156">
        <v>5</v>
      </c>
      <c r="AN182" s="156" t="e">
        <f>COUNTIF(#REF!,"x")</f>
        <v>#REF!</v>
      </c>
      <c r="AO182" s="156">
        <f>COUNTIF(Q182:Q186,"x")</f>
        <v>0</v>
      </c>
      <c r="AP182" s="148" t="e">
        <f>AN182/AL182</f>
        <v>#REF!</v>
      </c>
      <c r="AQ182" s="148">
        <f>AO182/AM182</f>
        <v>0</v>
      </c>
      <c r="AR182" s="149"/>
      <c r="AS182" s="69" t="e">
        <f>+AP182</f>
        <v>#REF!</v>
      </c>
      <c r="AT182" s="69">
        <f>+AQ182</f>
        <v>0</v>
      </c>
      <c r="AU182" s="69"/>
      <c r="AV182" s="69"/>
      <c r="AW182" s="69"/>
      <c r="AX182" s="69"/>
      <c r="AY182" s="69"/>
      <c r="AZ182" s="83"/>
      <c r="BA182" s="71">
        <f>AK182</f>
        <v>0</v>
      </c>
    </row>
    <row r="183" spans="1:53" ht="20.25" customHeight="1" x14ac:dyDescent="0.3">
      <c r="A183" s="138"/>
      <c r="B183" s="139"/>
      <c r="C183" s="139"/>
      <c r="D183" s="139"/>
      <c r="E183" s="147"/>
      <c r="F183" s="33"/>
      <c r="G183" s="164"/>
      <c r="H183" s="34"/>
      <c r="I183" s="35"/>
      <c r="J183" s="35"/>
      <c r="K183" s="35"/>
      <c r="L183" s="35"/>
      <c r="M183" s="35"/>
      <c r="N183" s="161"/>
      <c r="O183" s="36"/>
      <c r="P183" s="40" t="s">
        <v>166</v>
      </c>
      <c r="Q183" s="38"/>
      <c r="R183" s="109" t="s">
        <v>279</v>
      </c>
      <c r="W183" s="142"/>
      <c r="X183" s="142"/>
      <c r="Y183" s="136">
        <v>182</v>
      </c>
      <c r="Z183" s="143"/>
      <c r="AA183" s="122"/>
      <c r="AB183" s="52"/>
      <c r="AC183" s="52"/>
      <c r="AD183" s="64"/>
      <c r="AF183" s="74"/>
      <c r="AG183" s="75"/>
      <c r="AH183" s="82">
        <v>0.54549999999999998</v>
      </c>
      <c r="AI183" s="89">
        <v>0.17647439422859176</v>
      </c>
      <c r="AJ183" s="68">
        <f>IF(Q183="x",AI183,0)</f>
        <v>0</v>
      </c>
      <c r="AK183" s="148"/>
      <c r="AL183" s="156"/>
      <c r="AM183" s="156"/>
      <c r="AN183" s="156"/>
      <c r="AO183" s="156"/>
      <c r="AP183" s="148"/>
      <c r="AQ183" s="148"/>
      <c r="AR183" s="150"/>
      <c r="AS183" s="69"/>
      <c r="AT183" s="69"/>
      <c r="AU183" s="69"/>
      <c r="AV183" s="69"/>
      <c r="AW183" s="69"/>
      <c r="AX183" s="69"/>
      <c r="AY183" s="69"/>
      <c r="AZ183" s="83"/>
    </row>
    <row r="184" spans="1:53" ht="20.25" customHeight="1" x14ac:dyDescent="0.3">
      <c r="A184" s="138"/>
      <c r="B184" s="139"/>
      <c r="C184" s="139"/>
      <c r="D184" s="139"/>
      <c r="E184" s="147"/>
      <c r="F184" s="33"/>
      <c r="G184" s="164"/>
      <c r="H184" s="34"/>
      <c r="I184" s="35"/>
      <c r="J184" s="35"/>
      <c r="K184" s="35"/>
      <c r="L184" s="35"/>
      <c r="M184" s="35"/>
      <c r="N184" s="161"/>
      <c r="O184" s="36"/>
      <c r="P184" s="40" t="s">
        <v>167</v>
      </c>
      <c r="Q184" s="38"/>
      <c r="R184" s="109" t="s">
        <v>281</v>
      </c>
      <c r="W184" s="142"/>
      <c r="X184" s="142"/>
      <c r="Y184" s="136">
        <v>183</v>
      </c>
      <c r="Z184" s="143"/>
      <c r="AA184" s="122"/>
      <c r="AB184" s="52"/>
      <c r="AC184" s="52"/>
      <c r="AD184" s="64"/>
      <c r="AF184" s="74"/>
      <c r="AG184" s="75"/>
      <c r="AH184" s="82">
        <v>0.63639999999999997</v>
      </c>
      <c r="AI184" s="89">
        <v>0.20588140144285205</v>
      </c>
      <c r="AJ184" s="68">
        <f>IF(Q184="x",AI184,0)</f>
        <v>0</v>
      </c>
      <c r="AK184" s="148"/>
      <c r="AL184" s="156"/>
      <c r="AM184" s="156"/>
      <c r="AN184" s="156"/>
      <c r="AO184" s="156"/>
      <c r="AP184" s="148"/>
      <c r="AQ184" s="148"/>
      <c r="AR184" s="150"/>
      <c r="AS184" s="69"/>
      <c r="AT184" s="69"/>
      <c r="AU184" s="69"/>
      <c r="AV184" s="69"/>
      <c r="AW184" s="69"/>
      <c r="AX184" s="69"/>
      <c r="AY184" s="69"/>
      <c r="AZ184" s="83"/>
    </row>
    <row r="185" spans="1:53" ht="20.25" customHeight="1" x14ac:dyDescent="0.3">
      <c r="A185" s="138"/>
      <c r="B185" s="139"/>
      <c r="C185" s="139"/>
      <c r="D185" s="139"/>
      <c r="E185" s="147"/>
      <c r="F185" s="33"/>
      <c r="G185" s="164"/>
      <c r="H185" s="34"/>
      <c r="I185" s="35"/>
      <c r="J185" s="35"/>
      <c r="K185" s="35"/>
      <c r="L185" s="35"/>
      <c r="M185" s="35"/>
      <c r="N185" s="161"/>
      <c r="O185" s="36"/>
      <c r="P185" s="40" t="s">
        <v>168</v>
      </c>
      <c r="Q185" s="41"/>
      <c r="R185" s="109" t="s">
        <v>280</v>
      </c>
      <c r="W185" s="142"/>
      <c r="X185" s="142"/>
      <c r="Y185" s="136">
        <v>184</v>
      </c>
      <c r="Z185" s="143"/>
      <c r="AA185" s="122"/>
      <c r="AB185" s="52"/>
      <c r="AC185" s="52"/>
      <c r="AD185" s="64"/>
      <c r="AF185" s="74"/>
      <c r="AG185" s="75"/>
      <c r="AH185" s="82">
        <v>0.81819999999999993</v>
      </c>
      <c r="AI185" s="89">
        <v>0.26469541587137263</v>
      </c>
      <c r="AJ185" s="68">
        <f>IF(Q185="x",AI185,0)</f>
        <v>0</v>
      </c>
      <c r="AK185" s="148"/>
      <c r="AL185" s="156"/>
      <c r="AM185" s="156"/>
      <c r="AN185" s="156"/>
      <c r="AO185" s="156"/>
      <c r="AP185" s="148"/>
      <c r="AQ185" s="148"/>
      <c r="AR185" s="150"/>
      <c r="AS185" s="69"/>
      <c r="AT185" s="69"/>
      <c r="AU185" s="69"/>
      <c r="AV185" s="69"/>
      <c r="AW185" s="69"/>
      <c r="AX185" s="69"/>
      <c r="AY185" s="69"/>
      <c r="AZ185" s="83"/>
    </row>
    <row r="186" spans="1:53" ht="20.25" customHeight="1" thickBot="1" x14ac:dyDescent="0.35">
      <c r="A186" s="138"/>
      <c r="B186" s="139"/>
      <c r="C186" s="139"/>
      <c r="D186" s="139"/>
      <c r="E186" s="147"/>
      <c r="F186" s="33"/>
      <c r="G186" s="164"/>
      <c r="H186" s="34"/>
      <c r="I186" s="35"/>
      <c r="J186" s="35"/>
      <c r="K186" s="35"/>
      <c r="L186" s="35"/>
      <c r="M186" s="35"/>
      <c r="N186" s="161"/>
      <c r="O186" s="36"/>
      <c r="P186" s="37" t="s">
        <v>169</v>
      </c>
      <c r="Q186" s="38"/>
      <c r="R186" s="109" t="s">
        <v>282</v>
      </c>
      <c r="W186" s="142"/>
      <c r="X186" s="142"/>
      <c r="Y186" s="136">
        <v>185</v>
      </c>
      <c r="Z186" s="143"/>
      <c r="AA186" s="122"/>
      <c r="AB186" s="52"/>
      <c r="AC186" s="52"/>
      <c r="AD186" s="64"/>
      <c r="AF186" s="74"/>
      <c r="AG186" s="75"/>
      <c r="AH186" s="82">
        <v>0.54549999999999998</v>
      </c>
      <c r="AI186" s="89">
        <v>0.17647439422859176</v>
      </c>
      <c r="AJ186" s="68">
        <f>IF(Q186="x",AI186,0)</f>
        <v>0</v>
      </c>
      <c r="AK186" s="148"/>
      <c r="AL186" s="156"/>
      <c r="AM186" s="156"/>
      <c r="AN186" s="156"/>
      <c r="AO186" s="156"/>
      <c r="AP186" s="148"/>
      <c r="AQ186" s="148"/>
      <c r="AR186" s="151"/>
      <c r="AS186" s="69"/>
      <c r="AT186" s="69"/>
      <c r="AU186" s="69"/>
      <c r="AV186" s="69"/>
      <c r="AW186" s="69"/>
      <c r="AX186" s="69"/>
      <c r="AY186" s="69"/>
      <c r="AZ186" s="83"/>
    </row>
    <row r="187" spans="1:53" ht="20.25" customHeight="1" x14ac:dyDescent="0.3">
      <c r="A187" s="138">
        <v>33</v>
      </c>
      <c r="B187" s="140" t="s">
        <v>319</v>
      </c>
      <c r="C187" s="138" t="s">
        <v>105</v>
      </c>
      <c r="D187" s="145" t="s">
        <v>15</v>
      </c>
      <c r="E187" s="144" t="s">
        <v>311</v>
      </c>
      <c r="F187" s="33" t="s">
        <v>106</v>
      </c>
      <c r="G187" s="164"/>
      <c r="H187" s="34"/>
      <c r="I187" s="35"/>
      <c r="J187" s="35"/>
      <c r="K187" s="35"/>
      <c r="L187" s="35"/>
      <c r="M187" s="35"/>
      <c r="N187" s="161"/>
      <c r="O187" s="36"/>
      <c r="P187" s="37" t="s">
        <v>164</v>
      </c>
      <c r="Q187" s="41"/>
      <c r="R187" s="109" t="s">
        <v>284</v>
      </c>
      <c r="W187" s="142">
        <v>4</v>
      </c>
      <c r="X187" s="142">
        <f>+COUNTIF(Q187:Q190,"x")</f>
        <v>0</v>
      </c>
      <c r="Y187" s="136">
        <v>186</v>
      </c>
      <c r="Z187" s="143">
        <f>+X187/W187</f>
        <v>0</v>
      </c>
      <c r="AA187" s="122">
        <f>+Z187</f>
        <v>0</v>
      </c>
      <c r="AB187" s="52"/>
      <c r="AC187" s="52"/>
      <c r="AD187" s="64"/>
      <c r="AE187" s="79">
        <f>+Z187</f>
        <v>0</v>
      </c>
      <c r="AF187" s="80"/>
      <c r="AG187" s="81"/>
      <c r="AH187" s="82">
        <v>0.63639999999999997</v>
      </c>
      <c r="AI187" s="89">
        <v>0.33333333333333326</v>
      </c>
      <c r="AJ187" s="68">
        <f>IF(Q187="x",AI187,0)</f>
        <v>0</v>
      </c>
      <c r="AK187" s="148">
        <f>SUM(AJ187:AJ189)</f>
        <v>0</v>
      </c>
      <c r="AL187" s="156">
        <v>-1</v>
      </c>
      <c r="AM187" s="156">
        <v>3</v>
      </c>
      <c r="AN187" s="156" t="e">
        <f>COUNTIF(#REF!,"x")</f>
        <v>#REF!</v>
      </c>
      <c r="AO187" s="156">
        <f>COUNTIF(Q187:Q189,"x")</f>
        <v>0</v>
      </c>
      <c r="AP187" s="148" t="e">
        <f>AN187/AL187</f>
        <v>#REF!</v>
      </c>
      <c r="AQ187" s="148">
        <f>AO187/AM187</f>
        <v>0</v>
      </c>
      <c r="AR187" s="149"/>
      <c r="AS187" s="69" t="e">
        <f>+AP187</f>
        <v>#REF!</v>
      </c>
      <c r="AT187" s="69">
        <f>+AQ187</f>
        <v>0</v>
      </c>
      <c r="AU187" s="69"/>
      <c r="AV187" s="69"/>
      <c r="AW187" s="69"/>
      <c r="AX187" s="69"/>
      <c r="AY187" s="69"/>
      <c r="AZ187" s="83"/>
      <c r="BA187" s="71">
        <f>AK187</f>
        <v>0</v>
      </c>
    </row>
    <row r="188" spans="1:53" ht="20.25" customHeight="1" x14ac:dyDescent="0.3">
      <c r="A188" s="138"/>
      <c r="B188" s="138"/>
      <c r="C188" s="138"/>
      <c r="D188" s="145"/>
      <c r="E188" s="144"/>
      <c r="F188" s="33" t="s">
        <v>107</v>
      </c>
      <c r="G188" s="164"/>
      <c r="H188" s="34"/>
      <c r="I188" s="35"/>
      <c r="J188" s="35"/>
      <c r="K188" s="35"/>
      <c r="L188" s="35"/>
      <c r="M188" s="35"/>
      <c r="N188" s="161"/>
      <c r="O188" s="36"/>
      <c r="P188" s="40" t="s">
        <v>166</v>
      </c>
      <c r="Q188" s="41"/>
      <c r="R188" s="109" t="s">
        <v>248</v>
      </c>
      <c r="W188" s="142"/>
      <c r="X188" s="142"/>
      <c r="Y188" s="136">
        <v>187</v>
      </c>
      <c r="Z188" s="143"/>
      <c r="AA188" s="122"/>
      <c r="AB188" s="52"/>
      <c r="AC188" s="52"/>
      <c r="AD188" s="64"/>
      <c r="AF188" s="74"/>
      <c r="AG188" s="75"/>
      <c r="AH188" s="82">
        <v>0.72730000000000006</v>
      </c>
      <c r="AI188" s="89">
        <v>0.38094489838675882</v>
      </c>
      <c r="AJ188" s="68">
        <f>IF(Q188="x",AI188,0)</f>
        <v>0</v>
      </c>
      <c r="AK188" s="148"/>
      <c r="AL188" s="156"/>
      <c r="AM188" s="156"/>
      <c r="AN188" s="156"/>
      <c r="AO188" s="156"/>
      <c r="AP188" s="148"/>
      <c r="AQ188" s="148"/>
      <c r="AR188" s="150"/>
      <c r="AS188" s="69"/>
      <c r="AT188" s="69"/>
      <c r="AU188" s="69"/>
      <c r="AV188" s="69"/>
      <c r="AW188" s="69"/>
      <c r="AX188" s="69"/>
      <c r="AY188" s="69"/>
      <c r="AZ188" s="83"/>
    </row>
    <row r="189" spans="1:53" ht="20.25" customHeight="1" x14ac:dyDescent="0.3">
      <c r="A189" s="138"/>
      <c r="B189" s="138"/>
      <c r="C189" s="138"/>
      <c r="D189" s="145"/>
      <c r="E189" s="144"/>
      <c r="F189" s="33" t="s">
        <v>108</v>
      </c>
      <c r="G189" s="164"/>
      <c r="H189" s="34"/>
      <c r="I189" s="35"/>
      <c r="J189" s="35"/>
      <c r="K189" s="35"/>
      <c r="L189" s="35"/>
      <c r="M189" s="35"/>
      <c r="N189" s="161"/>
      <c r="O189" s="36"/>
      <c r="P189" s="40" t="s">
        <v>167</v>
      </c>
      <c r="Q189" s="38"/>
      <c r="R189" s="109" t="s">
        <v>249</v>
      </c>
      <c r="W189" s="142"/>
      <c r="X189" s="142"/>
      <c r="Y189" s="136">
        <v>188</v>
      </c>
      <c r="Z189" s="143"/>
      <c r="AA189" s="122"/>
      <c r="AB189" s="52"/>
      <c r="AC189" s="52"/>
      <c r="AD189" s="64"/>
      <c r="AF189" s="74"/>
      <c r="AG189" s="75"/>
      <c r="AH189" s="82">
        <v>0.54549999999999998</v>
      </c>
      <c r="AI189" s="89">
        <v>0.28572176827990775</v>
      </c>
      <c r="AJ189" s="68">
        <f>IF(Q189="x",AI189,0)</f>
        <v>0</v>
      </c>
      <c r="AK189" s="148"/>
      <c r="AL189" s="156"/>
      <c r="AM189" s="156"/>
      <c r="AN189" s="156"/>
      <c r="AO189" s="156"/>
      <c r="AP189" s="148"/>
      <c r="AQ189" s="148"/>
      <c r="AR189" s="150"/>
      <c r="AS189" s="69"/>
      <c r="AT189" s="69"/>
      <c r="AU189" s="69"/>
      <c r="AV189" s="69"/>
      <c r="AW189" s="69"/>
      <c r="AX189" s="69"/>
      <c r="AY189" s="69"/>
      <c r="AZ189" s="83"/>
    </row>
    <row r="190" spans="1:53" ht="20.25" customHeight="1" x14ac:dyDescent="0.3">
      <c r="A190" s="138"/>
      <c r="B190" s="138"/>
      <c r="C190" s="138"/>
      <c r="D190" s="145"/>
      <c r="E190" s="144"/>
      <c r="F190" s="45"/>
      <c r="G190" s="45"/>
      <c r="H190" s="45"/>
      <c r="I190" s="45"/>
      <c r="J190" s="45"/>
      <c r="K190" s="45"/>
      <c r="L190" s="45"/>
      <c r="M190" s="45"/>
      <c r="N190" s="45"/>
      <c r="O190" s="46"/>
      <c r="P190" s="40"/>
      <c r="Q190" s="38"/>
      <c r="R190" s="109" t="s">
        <v>423</v>
      </c>
      <c r="W190" s="142"/>
      <c r="X190" s="142"/>
      <c r="Y190" s="136">
        <v>189</v>
      </c>
      <c r="Z190" s="143"/>
      <c r="AA190" s="122"/>
      <c r="AB190" s="52"/>
      <c r="AC190" s="52"/>
      <c r="AD190" s="64"/>
      <c r="AF190" s="74"/>
      <c r="AG190" s="75"/>
      <c r="AH190" s="91"/>
      <c r="AI190" s="91"/>
      <c r="AJ190" s="91"/>
      <c r="AK190" s="92"/>
      <c r="AL190" s="92"/>
      <c r="AM190" s="92"/>
      <c r="AN190" s="92"/>
      <c r="AO190" s="92"/>
      <c r="AP190" s="92"/>
      <c r="AQ190" s="92"/>
    </row>
    <row r="615" spans="17:17" ht="20.25" customHeight="1" x14ac:dyDescent="0.3">
      <c r="Q615" s="49" t="b">
        <v>1</v>
      </c>
    </row>
  </sheetData>
  <mergeCells count="602">
    <mergeCell ref="N182:N186"/>
    <mergeCell ref="G187:G189"/>
    <mergeCell ref="A182:A186"/>
    <mergeCell ref="C182:C186"/>
    <mergeCell ref="D182:D186"/>
    <mergeCell ref="E182:E186"/>
    <mergeCell ref="G182:G186"/>
    <mergeCell ref="E177:E181"/>
    <mergeCell ref="D177:D181"/>
    <mergeCell ref="C177:C181"/>
    <mergeCell ref="N187:N189"/>
    <mergeCell ref="A177:A181"/>
    <mergeCell ref="E187:E190"/>
    <mergeCell ref="D187:D190"/>
    <mergeCell ref="C187:C190"/>
    <mergeCell ref="A187:A190"/>
    <mergeCell ref="G177:G180"/>
    <mergeCell ref="B182:B186"/>
    <mergeCell ref="B187:B190"/>
    <mergeCell ref="G123:G127"/>
    <mergeCell ref="A139:A146"/>
    <mergeCell ref="C139:C146"/>
    <mergeCell ref="D139:D146"/>
    <mergeCell ref="E139:E146"/>
    <mergeCell ref="G139:G146"/>
    <mergeCell ref="G155:G158"/>
    <mergeCell ref="G151:G153"/>
    <mergeCell ref="G171:G175"/>
    <mergeCell ref="E171:E176"/>
    <mergeCell ref="D171:D176"/>
    <mergeCell ref="C171:C176"/>
    <mergeCell ref="A171:A176"/>
    <mergeCell ref="E151:E154"/>
    <mergeCell ref="D151:D154"/>
    <mergeCell ref="A160:A165"/>
    <mergeCell ref="C160:C165"/>
    <mergeCell ref="D160:D165"/>
    <mergeCell ref="E160:E165"/>
    <mergeCell ref="C151:C154"/>
    <mergeCell ref="A151:A154"/>
    <mergeCell ref="E155:E159"/>
    <mergeCell ref="G166:G169"/>
    <mergeCell ref="A147:A150"/>
    <mergeCell ref="N29:N33"/>
    <mergeCell ref="N35:N37"/>
    <mergeCell ref="N40:N44"/>
    <mergeCell ref="N47:N51"/>
    <mergeCell ref="N60:N63"/>
    <mergeCell ref="N64:N67"/>
    <mergeCell ref="N68:N72"/>
    <mergeCell ref="N75:N77"/>
    <mergeCell ref="N79:N82"/>
    <mergeCell ref="AL182:AL186"/>
    <mergeCell ref="AM182:AM186"/>
    <mergeCell ref="AM177:AM180"/>
    <mergeCell ref="AL177:AL180"/>
    <mergeCell ref="AO177:AO180"/>
    <mergeCell ref="AO182:AO186"/>
    <mergeCell ref="AN171:AN175"/>
    <mergeCell ref="AN177:AN180"/>
    <mergeCell ref="AN182:AN186"/>
    <mergeCell ref="AQ171:AQ175"/>
    <mergeCell ref="AQ177:AQ180"/>
    <mergeCell ref="L167:M167"/>
    <mergeCell ref="L168:M168"/>
    <mergeCell ref="L169:M169"/>
    <mergeCell ref="AM171:AM175"/>
    <mergeCell ref="AL171:AL175"/>
    <mergeCell ref="AM166:AM169"/>
    <mergeCell ref="AL166:AL169"/>
    <mergeCell ref="AO166:AO169"/>
    <mergeCell ref="AO171:AO175"/>
    <mergeCell ref="AQ166:AQ169"/>
    <mergeCell ref="L166:M166"/>
    <mergeCell ref="N166:N169"/>
    <mergeCell ref="AP171:AP175"/>
    <mergeCell ref="AP177:AP180"/>
    <mergeCell ref="AK171:AK175"/>
    <mergeCell ref="AK177:AK180"/>
    <mergeCell ref="AP166:AP169"/>
    <mergeCell ref="W171:W176"/>
    <mergeCell ref="W177:W181"/>
    <mergeCell ref="N171:N175"/>
    <mergeCell ref="N177:N180"/>
    <mergeCell ref="AM155:AM158"/>
    <mergeCell ref="AL151:AL153"/>
    <mergeCell ref="AM151:AM153"/>
    <mergeCell ref="AO151:AO153"/>
    <mergeCell ref="AO155:AO158"/>
    <mergeCell ref="AQ151:AQ153"/>
    <mergeCell ref="AQ155:AQ158"/>
    <mergeCell ref="AN151:AN153"/>
    <mergeCell ref="AN155:AN158"/>
    <mergeCell ref="AP151:AP153"/>
    <mergeCell ref="AP155:AP158"/>
    <mergeCell ref="G134:G137"/>
    <mergeCell ref="G128:G131"/>
    <mergeCell ref="E134:E138"/>
    <mergeCell ref="D134:D138"/>
    <mergeCell ref="C134:C138"/>
    <mergeCell ref="AQ139:AQ146"/>
    <mergeCell ref="AQ147:AQ150"/>
    <mergeCell ref="AN139:AN146"/>
    <mergeCell ref="AN147:AN150"/>
    <mergeCell ref="AP139:AP146"/>
    <mergeCell ref="AP147:AP150"/>
    <mergeCell ref="N139:N146"/>
    <mergeCell ref="N147:N150"/>
    <mergeCell ref="AO139:AO146"/>
    <mergeCell ref="AO147:AO150"/>
    <mergeCell ref="A134:A138"/>
    <mergeCell ref="AN166:AN169"/>
    <mergeCell ref="AL147:AL150"/>
    <mergeCell ref="AM147:AM150"/>
    <mergeCell ref="AL139:AL146"/>
    <mergeCell ref="AM139:AM146"/>
    <mergeCell ref="D155:D159"/>
    <mergeCell ref="C155:C159"/>
    <mergeCell ref="A155:A159"/>
    <mergeCell ref="E166:E170"/>
    <mergeCell ref="D166:D170"/>
    <mergeCell ref="C166:C170"/>
    <mergeCell ref="A166:A170"/>
    <mergeCell ref="X160:X165"/>
    <mergeCell ref="W160:W165"/>
    <mergeCell ref="Z166:Z170"/>
    <mergeCell ref="Z160:Z165"/>
    <mergeCell ref="C147:C150"/>
    <mergeCell ref="D147:D150"/>
    <mergeCell ref="E147:E150"/>
    <mergeCell ref="G147:G150"/>
    <mergeCell ref="AK166:AK169"/>
    <mergeCell ref="X155:X159"/>
    <mergeCell ref="X166:X170"/>
    <mergeCell ref="N123:N127"/>
    <mergeCell ref="AL123:AL127"/>
    <mergeCell ref="N128:N131"/>
    <mergeCell ref="N134:N137"/>
    <mergeCell ref="W134:W138"/>
    <mergeCell ref="W139:W146"/>
    <mergeCell ref="W147:W150"/>
    <mergeCell ref="W151:W154"/>
    <mergeCell ref="W155:W159"/>
    <mergeCell ref="Z134:Z138"/>
    <mergeCell ref="Z139:Z146"/>
    <mergeCell ref="Z147:Z150"/>
    <mergeCell ref="Z151:Z154"/>
    <mergeCell ref="Z155:Z159"/>
    <mergeCell ref="N151:N153"/>
    <mergeCell ref="N155:N158"/>
    <mergeCell ref="AL155:AL158"/>
    <mergeCell ref="AM123:AM127"/>
    <mergeCell ref="AL187:AL189"/>
    <mergeCell ref="AM187:AM189"/>
    <mergeCell ref="AO187:AO189"/>
    <mergeCell ref="AO123:AO127"/>
    <mergeCell ref="AQ187:AQ189"/>
    <mergeCell ref="AQ123:AQ127"/>
    <mergeCell ref="AP187:AP189"/>
    <mergeCell ref="AP123:AP127"/>
    <mergeCell ref="AQ182:AQ186"/>
    <mergeCell ref="AL134:AL137"/>
    <mergeCell ref="AM134:AM137"/>
    <mergeCell ref="AL128:AL131"/>
    <mergeCell ref="AM128:AM131"/>
    <mergeCell ref="AO128:AO131"/>
    <mergeCell ref="AO134:AO137"/>
    <mergeCell ref="AQ128:AQ131"/>
    <mergeCell ref="AQ134:AQ137"/>
    <mergeCell ref="AN134:AN137"/>
    <mergeCell ref="AN187:AN189"/>
    <mergeCell ref="AN123:AN127"/>
    <mergeCell ref="AN128:AN131"/>
    <mergeCell ref="AP128:AP131"/>
    <mergeCell ref="AP134:AP137"/>
    <mergeCell ref="AQ112:AQ114"/>
    <mergeCell ref="AQ116:AQ120"/>
    <mergeCell ref="G116:G120"/>
    <mergeCell ref="G112:G114"/>
    <mergeCell ref="AP116:AP120"/>
    <mergeCell ref="N112:N114"/>
    <mergeCell ref="N116:N120"/>
    <mergeCell ref="AL112:AL114"/>
    <mergeCell ref="AM112:AM114"/>
    <mergeCell ref="AL116:AL120"/>
    <mergeCell ref="AM116:AM120"/>
    <mergeCell ref="AO112:AO114"/>
    <mergeCell ref="AO116:AO120"/>
    <mergeCell ref="AN116:AN120"/>
    <mergeCell ref="Z116:Z122"/>
    <mergeCell ref="N101:N104"/>
    <mergeCell ref="N106:N110"/>
    <mergeCell ref="AL101:AL104"/>
    <mergeCell ref="AM101:AM104"/>
    <mergeCell ref="AL106:AL110"/>
    <mergeCell ref="AM106:AM110"/>
    <mergeCell ref="AO101:AO104"/>
    <mergeCell ref="AO106:AO110"/>
    <mergeCell ref="AP112:AP114"/>
    <mergeCell ref="AN101:AN104"/>
    <mergeCell ref="AN106:AN110"/>
    <mergeCell ref="AN112:AN114"/>
    <mergeCell ref="AK101:AK104"/>
    <mergeCell ref="AK106:AK110"/>
    <mergeCell ref="X101:X105"/>
    <mergeCell ref="X106:X111"/>
    <mergeCell ref="X112:X115"/>
    <mergeCell ref="Z101:Z105"/>
    <mergeCell ref="Z106:Z111"/>
    <mergeCell ref="Z112:Z115"/>
    <mergeCell ref="AP101:AP104"/>
    <mergeCell ref="AP106:AP110"/>
    <mergeCell ref="G106:G110"/>
    <mergeCell ref="G101:G104"/>
    <mergeCell ref="E101:E105"/>
    <mergeCell ref="D101:D105"/>
    <mergeCell ref="C101:C105"/>
    <mergeCell ref="A101:A105"/>
    <mergeCell ref="E106:E111"/>
    <mergeCell ref="D106:D111"/>
    <mergeCell ref="C106:C111"/>
    <mergeCell ref="A106:A111"/>
    <mergeCell ref="A79:A84"/>
    <mergeCell ref="E85:E90"/>
    <mergeCell ref="D85:D90"/>
    <mergeCell ref="C85:C90"/>
    <mergeCell ref="A85:A90"/>
    <mergeCell ref="N91:N96"/>
    <mergeCell ref="N97:N100"/>
    <mergeCell ref="AL91:AL96"/>
    <mergeCell ref="AM91:AM96"/>
    <mergeCell ref="AL97:AL100"/>
    <mergeCell ref="AM97:AM100"/>
    <mergeCell ref="G85:G88"/>
    <mergeCell ref="A97:A100"/>
    <mergeCell ref="C97:C100"/>
    <mergeCell ref="D97:D100"/>
    <mergeCell ref="E97:E100"/>
    <mergeCell ref="G97:G100"/>
    <mergeCell ref="A91:A96"/>
    <mergeCell ref="C91:C96"/>
    <mergeCell ref="D91:D96"/>
    <mergeCell ref="E91:E96"/>
    <mergeCell ref="G91:G96"/>
    <mergeCell ref="G79:G82"/>
    <mergeCell ref="N85:N88"/>
    <mergeCell ref="AL79:AL82"/>
    <mergeCell ref="AM79:AM82"/>
    <mergeCell ref="AL85:AL88"/>
    <mergeCell ref="AM85:AM88"/>
    <mergeCell ref="E79:E84"/>
    <mergeCell ref="D79:D84"/>
    <mergeCell ref="C79:C84"/>
    <mergeCell ref="AL75:AL77"/>
    <mergeCell ref="AM75:AM77"/>
    <mergeCell ref="W79:W84"/>
    <mergeCell ref="W85:W90"/>
    <mergeCell ref="AL68:AL72"/>
    <mergeCell ref="AM68:AM72"/>
    <mergeCell ref="G64:G67"/>
    <mergeCell ref="L69:M69"/>
    <mergeCell ref="L70:M70"/>
    <mergeCell ref="L71:M71"/>
    <mergeCell ref="L72:M72"/>
    <mergeCell ref="G75:G77"/>
    <mergeCell ref="G68:G72"/>
    <mergeCell ref="L68:M68"/>
    <mergeCell ref="W75:W78"/>
    <mergeCell ref="L50:L51"/>
    <mergeCell ref="M50:M51"/>
    <mergeCell ref="G60:G63"/>
    <mergeCell ref="G47:G51"/>
    <mergeCell ref="F48:F49"/>
    <mergeCell ref="L48:L49"/>
    <mergeCell ref="M48:M49"/>
    <mergeCell ref="F50:F51"/>
    <mergeCell ref="E47:E58"/>
    <mergeCell ref="D47:D58"/>
    <mergeCell ref="C47:C58"/>
    <mergeCell ref="A47:A58"/>
    <mergeCell ref="E59:E63"/>
    <mergeCell ref="D59:D63"/>
    <mergeCell ref="C59:C63"/>
    <mergeCell ref="A59:A63"/>
    <mergeCell ref="G40:G44"/>
    <mergeCell ref="G35:G37"/>
    <mergeCell ref="E35:E39"/>
    <mergeCell ref="D35:D39"/>
    <mergeCell ref="C35:C39"/>
    <mergeCell ref="A35:A39"/>
    <mergeCell ref="E40:E46"/>
    <mergeCell ref="D40:D46"/>
    <mergeCell ref="C40:C46"/>
    <mergeCell ref="A40:A46"/>
    <mergeCell ref="B35:B39"/>
    <mergeCell ref="B40:B46"/>
    <mergeCell ref="B47:B58"/>
    <mergeCell ref="B59:B63"/>
    <mergeCell ref="G29:G33"/>
    <mergeCell ref="G23:G27"/>
    <mergeCell ref="E23:E28"/>
    <mergeCell ref="D23:D28"/>
    <mergeCell ref="C23:C28"/>
    <mergeCell ref="A23:A28"/>
    <mergeCell ref="E29:E34"/>
    <mergeCell ref="D29:D34"/>
    <mergeCell ref="C29:C34"/>
    <mergeCell ref="A29:A34"/>
    <mergeCell ref="B23:B28"/>
    <mergeCell ref="B29:B34"/>
    <mergeCell ref="N2:N5"/>
    <mergeCell ref="N10:N13"/>
    <mergeCell ref="N17:N21"/>
    <mergeCell ref="N23:N27"/>
    <mergeCell ref="F1:G1"/>
    <mergeCell ref="L1:M1"/>
    <mergeCell ref="G2:G5"/>
    <mergeCell ref="G17:G21"/>
    <mergeCell ref="G10:G13"/>
    <mergeCell ref="AL47:AL51"/>
    <mergeCell ref="AM47:AM51"/>
    <mergeCell ref="AL60:AL63"/>
    <mergeCell ref="AM60:AM63"/>
    <mergeCell ref="AL64:AL67"/>
    <mergeCell ref="AM64:AM67"/>
    <mergeCell ref="AL2:AL5"/>
    <mergeCell ref="AM2:AM5"/>
    <mergeCell ref="AL10:AL13"/>
    <mergeCell ref="AM10:AM13"/>
    <mergeCell ref="AL17:AL21"/>
    <mergeCell ref="AM17:AM21"/>
    <mergeCell ref="AL23:AL27"/>
    <mergeCell ref="AM23:AM27"/>
    <mergeCell ref="AL29:AL33"/>
    <mergeCell ref="AM29:AM33"/>
    <mergeCell ref="AL35:AL37"/>
    <mergeCell ref="AM35:AM37"/>
    <mergeCell ref="AL40:AL44"/>
    <mergeCell ref="AM40:AM44"/>
    <mergeCell ref="Q1:R1"/>
    <mergeCell ref="AO2:AO5"/>
    <mergeCell ref="AO10:AO13"/>
    <mergeCell ref="AO17:AO21"/>
    <mergeCell ref="AO23:AO27"/>
    <mergeCell ref="AO29:AO33"/>
    <mergeCell ref="AO35:AO37"/>
    <mergeCell ref="AO40:AO44"/>
    <mergeCell ref="AN2:AN5"/>
    <mergeCell ref="AN10:AN13"/>
    <mergeCell ref="AN17:AN21"/>
    <mergeCell ref="AN23:AN27"/>
    <mergeCell ref="AN29:AN33"/>
    <mergeCell ref="AN35:AN37"/>
    <mergeCell ref="AN40:AN44"/>
    <mergeCell ref="AK2:AK5"/>
    <mergeCell ref="AK10:AK13"/>
    <mergeCell ref="AK17:AK21"/>
    <mergeCell ref="AK23:AK27"/>
    <mergeCell ref="AK29:AK33"/>
    <mergeCell ref="AK35:AK37"/>
    <mergeCell ref="AK40:AK44"/>
    <mergeCell ref="X2:X9"/>
    <mergeCell ref="Z2:Z9"/>
    <mergeCell ref="AO47:AO51"/>
    <mergeCell ref="AO60:AO63"/>
    <mergeCell ref="AO64:AO67"/>
    <mergeCell ref="AO68:AO72"/>
    <mergeCell ref="AO75:AO77"/>
    <mergeCell ref="AO79:AO82"/>
    <mergeCell ref="AO85:AO88"/>
    <mergeCell ref="AO91:AO96"/>
    <mergeCell ref="AO97:AO100"/>
    <mergeCell ref="AQ101:AQ104"/>
    <mergeCell ref="AQ106:AQ110"/>
    <mergeCell ref="AQ2:AQ5"/>
    <mergeCell ref="AQ10:AQ13"/>
    <mergeCell ref="AQ17:AQ21"/>
    <mergeCell ref="AQ23:AQ27"/>
    <mergeCell ref="AQ29:AQ33"/>
    <mergeCell ref="AQ35:AQ37"/>
    <mergeCell ref="AQ40:AQ44"/>
    <mergeCell ref="AQ47:AQ51"/>
    <mergeCell ref="AQ60:AQ63"/>
    <mergeCell ref="AN75:AN77"/>
    <mergeCell ref="AN79:AN82"/>
    <mergeCell ref="AN85:AN88"/>
    <mergeCell ref="AN91:AN96"/>
    <mergeCell ref="AN97:AN100"/>
    <mergeCell ref="AQ64:AQ67"/>
    <mergeCell ref="AQ68:AQ72"/>
    <mergeCell ref="AQ75:AQ77"/>
    <mergeCell ref="AQ79:AQ82"/>
    <mergeCell ref="AQ85:AQ88"/>
    <mergeCell ref="AQ91:AQ96"/>
    <mergeCell ref="AQ97:AQ100"/>
    <mergeCell ref="AP64:AP67"/>
    <mergeCell ref="AP68:AP72"/>
    <mergeCell ref="AP75:AP77"/>
    <mergeCell ref="AP79:AP82"/>
    <mergeCell ref="AP85:AP88"/>
    <mergeCell ref="AP91:AP96"/>
    <mergeCell ref="AP97:AP100"/>
    <mergeCell ref="AP2:AP5"/>
    <mergeCell ref="AP10:AP13"/>
    <mergeCell ref="AP17:AP21"/>
    <mergeCell ref="AP23:AP27"/>
    <mergeCell ref="AP29:AP33"/>
    <mergeCell ref="AP35:AP37"/>
    <mergeCell ref="AP40:AP44"/>
    <mergeCell ref="AP47:AP51"/>
    <mergeCell ref="AP60:AP63"/>
    <mergeCell ref="AN47:AN51"/>
    <mergeCell ref="AN60:AN63"/>
    <mergeCell ref="AN64:AN67"/>
    <mergeCell ref="AN68:AN72"/>
    <mergeCell ref="AP182:AP186"/>
    <mergeCell ref="AR2:AR5"/>
    <mergeCell ref="AR10:AR13"/>
    <mergeCell ref="AR17:AR21"/>
    <mergeCell ref="AR23:AR27"/>
    <mergeCell ref="AR29:AR33"/>
    <mergeCell ref="AR35:AR37"/>
    <mergeCell ref="AR40:AR44"/>
    <mergeCell ref="AR47:AR51"/>
    <mergeCell ref="AR60:AR63"/>
    <mergeCell ref="AR64:AR67"/>
    <mergeCell ref="AR68:AR72"/>
    <mergeCell ref="AR75:AR77"/>
    <mergeCell ref="AR79:AR82"/>
    <mergeCell ref="AR85:AR88"/>
    <mergeCell ref="AR91:AR96"/>
    <mergeCell ref="AR97:AR100"/>
    <mergeCell ref="AR101:AR104"/>
    <mergeCell ref="AR106:AR110"/>
    <mergeCell ref="AR171:AR175"/>
    <mergeCell ref="AR177:AR180"/>
    <mergeCell ref="AR182:AR186"/>
    <mergeCell ref="AR112:AR114"/>
    <mergeCell ref="AR116:AR120"/>
    <mergeCell ref="AR187:AR189"/>
    <mergeCell ref="AR123:AR127"/>
    <mergeCell ref="AR128:AR131"/>
    <mergeCell ref="AR134:AR137"/>
    <mergeCell ref="AR139:AR146"/>
    <mergeCell ref="AR147:AR150"/>
    <mergeCell ref="AR151:AR153"/>
    <mergeCell ref="AR155:AR158"/>
    <mergeCell ref="AR166:AR169"/>
    <mergeCell ref="AK47:AK51"/>
    <mergeCell ref="AK60:AK63"/>
    <mergeCell ref="AK64:AK67"/>
    <mergeCell ref="AK68:AK72"/>
    <mergeCell ref="AK75:AK77"/>
    <mergeCell ref="AK79:AK82"/>
    <mergeCell ref="AK85:AK88"/>
    <mergeCell ref="AK91:AK96"/>
    <mergeCell ref="AK97:AK100"/>
    <mergeCell ref="AK182:AK186"/>
    <mergeCell ref="AK187:AK189"/>
    <mergeCell ref="AK112:AK114"/>
    <mergeCell ref="AK116:AK120"/>
    <mergeCell ref="AK123:AK127"/>
    <mergeCell ref="AK128:AK131"/>
    <mergeCell ref="AK134:AK137"/>
    <mergeCell ref="AK139:AK146"/>
    <mergeCell ref="AK147:AK150"/>
    <mergeCell ref="AK151:AK153"/>
    <mergeCell ref="AK155:AK158"/>
    <mergeCell ref="A2:A9"/>
    <mergeCell ref="E10:E16"/>
    <mergeCell ref="D10:D16"/>
    <mergeCell ref="C10:C16"/>
    <mergeCell ref="A10:A16"/>
    <mergeCell ref="E17:E22"/>
    <mergeCell ref="D17:D22"/>
    <mergeCell ref="C17:C22"/>
    <mergeCell ref="A17:A22"/>
    <mergeCell ref="E2:E9"/>
    <mergeCell ref="D2:D9"/>
    <mergeCell ref="C2:C9"/>
    <mergeCell ref="B2:B9"/>
    <mergeCell ref="B10:B16"/>
    <mergeCell ref="B17:B22"/>
    <mergeCell ref="E64:E67"/>
    <mergeCell ref="D64:D67"/>
    <mergeCell ref="C64:C67"/>
    <mergeCell ref="A64:A67"/>
    <mergeCell ref="E68:E74"/>
    <mergeCell ref="D68:D74"/>
    <mergeCell ref="C68:C74"/>
    <mergeCell ref="A68:A74"/>
    <mergeCell ref="E75:E78"/>
    <mergeCell ref="D75:D78"/>
    <mergeCell ref="C75:C78"/>
    <mergeCell ref="A75:A78"/>
    <mergeCell ref="B64:B67"/>
    <mergeCell ref="B68:B74"/>
    <mergeCell ref="B75:B78"/>
    <mergeCell ref="C112:C115"/>
    <mergeCell ref="A112:A115"/>
    <mergeCell ref="E116:E122"/>
    <mergeCell ref="D116:D122"/>
    <mergeCell ref="C116:C122"/>
    <mergeCell ref="A116:A122"/>
    <mergeCell ref="E128:E133"/>
    <mergeCell ref="D128:D133"/>
    <mergeCell ref="C128:C133"/>
    <mergeCell ref="A128:A133"/>
    <mergeCell ref="E112:E115"/>
    <mergeCell ref="D112:D115"/>
    <mergeCell ref="A123:A127"/>
    <mergeCell ref="C123:C127"/>
    <mergeCell ref="D123:D127"/>
    <mergeCell ref="E123:E127"/>
    <mergeCell ref="B128:B133"/>
    <mergeCell ref="W2:W9"/>
    <mergeCell ref="W35:W39"/>
    <mergeCell ref="W40:W46"/>
    <mergeCell ref="W47:W58"/>
    <mergeCell ref="W60:W63"/>
    <mergeCell ref="W101:W105"/>
    <mergeCell ref="W106:W111"/>
    <mergeCell ref="W112:W115"/>
    <mergeCell ref="W116:W122"/>
    <mergeCell ref="W10:W16"/>
    <mergeCell ref="W64:W67"/>
    <mergeCell ref="W68:W74"/>
    <mergeCell ref="W91:W96"/>
    <mergeCell ref="W97:W100"/>
    <mergeCell ref="X10:X16"/>
    <mergeCell ref="Z10:Z16"/>
    <mergeCell ref="W17:W22"/>
    <mergeCell ref="X17:X22"/>
    <mergeCell ref="Z17:Z22"/>
    <mergeCell ref="W23:W28"/>
    <mergeCell ref="W29:W34"/>
    <mergeCell ref="X23:X28"/>
    <mergeCell ref="X29:X34"/>
    <mergeCell ref="Z23:Z28"/>
    <mergeCell ref="Z29:Z34"/>
    <mergeCell ref="W182:W186"/>
    <mergeCell ref="W187:W190"/>
    <mergeCell ref="X187:X190"/>
    <mergeCell ref="Z187:Z190"/>
    <mergeCell ref="X182:X186"/>
    <mergeCell ref="Z182:Z186"/>
    <mergeCell ref="X171:X176"/>
    <mergeCell ref="X177:X181"/>
    <mergeCell ref="Z171:Z176"/>
    <mergeCell ref="Z177:Z181"/>
    <mergeCell ref="X35:X39"/>
    <mergeCell ref="X40:X46"/>
    <mergeCell ref="X47:X58"/>
    <mergeCell ref="X64:X67"/>
    <mergeCell ref="X68:X74"/>
    <mergeCell ref="X75:X78"/>
    <mergeCell ref="X79:X84"/>
    <mergeCell ref="X85:X90"/>
    <mergeCell ref="X91:X96"/>
    <mergeCell ref="X60:X63"/>
    <mergeCell ref="Z35:Z39"/>
    <mergeCell ref="Z40:Z46"/>
    <mergeCell ref="Z64:Z67"/>
    <mergeCell ref="Z68:Z74"/>
    <mergeCell ref="Z75:Z78"/>
    <mergeCell ref="Z79:Z84"/>
    <mergeCell ref="Z85:Z90"/>
    <mergeCell ref="Z91:Z96"/>
    <mergeCell ref="Z60:Z63"/>
    <mergeCell ref="Z47:Z59"/>
    <mergeCell ref="X97:X100"/>
    <mergeCell ref="Z97:Z100"/>
    <mergeCell ref="W166:W170"/>
    <mergeCell ref="X116:X122"/>
    <mergeCell ref="X123:X127"/>
    <mergeCell ref="X128:X133"/>
    <mergeCell ref="X134:X138"/>
    <mergeCell ref="X139:X146"/>
    <mergeCell ref="X147:X150"/>
    <mergeCell ref="X151:X154"/>
    <mergeCell ref="Z123:Z127"/>
    <mergeCell ref="Z128:Z133"/>
    <mergeCell ref="W123:W127"/>
    <mergeCell ref="W128:W133"/>
    <mergeCell ref="B79:B84"/>
    <mergeCell ref="B85:B90"/>
    <mergeCell ref="B91:B96"/>
    <mergeCell ref="B97:B100"/>
    <mergeCell ref="B101:B105"/>
    <mergeCell ref="B106:B111"/>
    <mergeCell ref="B112:B115"/>
    <mergeCell ref="B116:B122"/>
    <mergeCell ref="B123:B127"/>
    <mergeCell ref="B134:B138"/>
    <mergeCell ref="B139:B146"/>
    <mergeCell ref="B147:B150"/>
    <mergeCell ref="B151:B154"/>
    <mergeCell ref="B155:B159"/>
    <mergeCell ref="B160:B165"/>
    <mergeCell ref="B166:B170"/>
    <mergeCell ref="B171:B176"/>
    <mergeCell ref="B177:B181"/>
  </mergeCells>
  <dataValidations count="1">
    <dataValidation type="list" allowBlank="1" showInputMessage="1" showErrorMessage="1" errorTitle="Error" error="Solo complete con una x si el elemento está presento o deje en blanco si no lo está" sqref="Q2:Q159 Q166:Q190" xr:uid="{C45E096F-C59C-4BD8-AB27-D5B67C19583F}">
      <formula1>"x"</formula1>
    </dataValidation>
  </dataValidations>
  <pageMargins left="0.17" right="0.17" top="0.26" bottom="0.22" header="0.17" footer="0.17"/>
  <pageSetup scale="40" orientation="portrait" r:id="rId1"/>
  <rowBreaks count="3" manualBreakCount="3">
    <brk id="59" max="13" man="1"/>
    <brk id="111" max="13" man="1"/>
    <brk id="165" max="13" man="1"/>
  </row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32"/>
  <sheetViews>
    <sheetView workbookViewId="0"/>
  </sheetViews>
  <sheetFormatPr defaultColWidth="11.19921875" defaultRowHeight="15.6" x14ac:dyDescent="0.3"/>
  <cols>
    <col min="1" max="1" width="12.3984375" style="5" bestFit="1" customWidth="1"/>
    <col min="2" max="2" width="15.09765625" style="5" bestFit="1" customWidth="1"/>
    <col min="3" max="3" width="62" style="5" customWidth="1"/>
    <col min="4" max="4" width="10.19921875" style="7" customWidth="1"/>
    <col min="5" max="5" width="5.69921875" style="5" customWidth="1"/>
    <col min="6" max="6" width="8.3984375" style="8" customWidth="1"/>
    <col min="7" max="16384" width="11.19921875" style="5"/>
  </cols>
  <sheetData>
    <row r="1" spans="1:6" x14ac:dyDescent="0.3">
      <c r="A1" s="4" t="s">
        <v>313</v>
      </c>
      <c r="B1" s="4" t="s">
        <v>350</v>
      </c>
      <c r="C1" s="4" t="s">
        <v>172</v>
      </c>
      <c r="D1" s="4" t="s">
        <v>392</v>
      </c>
    </row>
    <row r="2" spans="1:6" x14ac:dyDescent="0.3">
      <c r="A2" s="5" t="s">
        <v>314</v>
      </c>
      <c r="B2" s="5" t="s">
        <v>5</v>
      </c>
      <c r="C2" s="5" t="s">
        <v>162</v>
      </c>
      <c r="D2" s="10">
        <f>+Criterios!AA2</f>
        <v>1</v>
      </c>
      <c r="E2" s="115"/>
      <c r="F2" s="9">
        <f>AVERAGE(D2:D7)</f>
        <v>0.16666666666666666</v>
      </c>
    </row>
    <row r="3" spans="1:6" x14ac:dyDescent="0.3">
      <c r="A3" s="5" t="s">
        <v>314</v>
      </c>
      <c r="B3" s="5" t="s">
        <v>5</v>
      </c>
      <c r="C3" s="5" t="s">
        <v>9</v>
      </c>
      <c r="D3" s="10">
        <f>+Criterios!AA10</f>
        <v>0</v>
      </c>
      <c r="E3" s="115"/>
    </row>
    <row r="4" spans="1:6" x14ac:dyDescent="0.3">
      <c r="A4" s="5" t="s">
        <v>314</v>
      </c>
      <c r="B4" s="5" t="s">
        <v>15</v>
      </c>
      <c r="C4" s="5" t="s">
        <v>14</v>
      </c>
      <c r="D4" s="10">
        <f>+Criterios!AA17</f>
        <v>0</v>
      </c>
      <c r="E4" s="115"/>
    </row>
    <row r="5" spans="1:6" x14ac:dyDescent="0.3">
      <c r="A5" s="5" t="s">
        <v>314</v>
      </c>
      <c r="B5" s="5" t="s">
        <v>5</v>
      </c>
      <c r="C5" s="5" t="s">
        <v>20</v>
      </c>
      <c r="D5" s="10">
        <f>+Criterios!AA23</f>
        <v>0</v>
      </c>
      <c r="E5" s="115"/>
    </row>
    <row r="6" spans="1:6" x14ac:dyDescent="0.3">
      <c r="A6" s="5" t="s">
        <v>314</v>
      </c>
      <c r="B6" s="5" t="s">
        <v>5</v>
      </c>
      <c r="C6" s="5" t="s">
        <v>26</v>
      </c>
      <c r="D6" s="10">
        <f>+Criterios!AA29</f>
        <v>0</v>
      </c>
      <c r="E6" s="115"/>
    </row>
    <row r="7" spans="1:6" x14ac:dyDescent="0.3">
      <c r="A7" s="5" t="s">
        <v>314</v>
      </c>
      <c r="B7" s="5" t="s">
        <v>5</v>
      </c>
      <c r="C7" s="5" t="s">
        <v>213</v>
      </c>
      <c r="D7" s="10">
        <f>+Criterios!AA35</f>
        <v>0</v>
      </c>
      <c r="E7" s="115"/>
    </row>
    <row r="8" spans="1:6" x14ac:dyDescent="0.3">
      <c r="A8" s="5" t="s">
        <v>315</v>
      </c>
      <c r="B8" s="5" t="s">
        <v>15</v>
      </c>
      <c r="C8" s="5" t="s">
        <v>35</v>
      </c>
      <c r="D8" s="10">
        <f>+Criterios!AA40</f>
        <v>0</v>
      </c>
      <c r="E8" s="115"/>
      <c r="F8" s="9">
        <f>AVERAGE(D8:D18)</f>
        <v>0</v>
      </c>
    </row>
    <row r="9" spans="1:6" x14ac:dyDescent="0.3">
      <c r="A9" s="5" t="s">
        <v>315</v>
      </c>
      <c r="B9" s="5" t="s">
        <v>5</v>
      </c>
      <c r="C9" s="5" t="s">
        <v>163</v>
      </c>
      <c r="D9" s="10">
        <f>+Criterios!AA47</f>
        <v>0</v>
      </c>
      <c r="E9" s="115"/>
    </row>
    <row r="10" spans="1:6" x14ac:dyDescent="0.3">
      <c r="A10" s="5" t="s">
        <v>315</v>
      </c>
      <c r="B10" s="5" t="s">
        <v>15</v>
      </c>
      <c r="C10" s="5" t="s">
        <v>316</v>
      </c>
      <c r="D10" s="10">
        <f>+Criterios!AA60</f>
        <v>0</v>
      </c>
      <c r="E10" s="115"/>
    </row>
    <row r="11" spans="1:6" x14ac:dyDescent="0.3">
      <c r="A11" s="5" t="s">
        <v>315</v>
      </c>
      <c r="B11" s="5" t="s">
        <v>56</v>
      </c>
      <c r="C11" s="5" t="s">
        <v>55</v>
      </c>
      <c r="D11" s="10">
        <f>+Criterios!AA64</f>
        <v>0</v>
      </c>
      <c r="E11" s="115"/>
    </row>
    <row r="12" spans="1:6" x14ac:dyDescent="0.3">
      <c r="A12" s="5" t="s">
        <v>315</v>
      </c>
      <c r="B12" s="5" t="s">
        <v>15</v>
      </c>
      <c r="C12" s="5" t="s">
        <v>61</v>
      </c>
      <c r="D12" s="10">
        <f>+Criterios!AA68</f>
        <v>0</v>
      </c>
      <c r="E12" s="115"/>
    </row>
    <row r="13" spans="1:6" x14ac:dyDescent="0.3">
      <c r="A13" s="5" t="s">
        <v>315</v>
      </c>
      <c r="B13" s="5" t="s">
        <v>56</v>
      </c>
      <c r="C13" s="5" t="s">
        <v>70</v>
      </c>
      <c r="D13" s="10">
        <f>+Criterios!AA75</f>
        <v>0</v>
      </c>
      <c r="E13" s="115"/>
    </row>
    <row r="14" spans="1:6" x14ac:dyDescent="0.3">
      <c r="A14" s="5" t="s">
        <v>315</v>
      </c>
      <c r="B14" s="5" t="s">
        <v>56</v>
      </c>
      <c r="C14" s="5" t="s">
        <v>75</v>
      </c>
      <c r="D14" s="10">
        <f>+Criterios!AA79</f>
        <v>0</v>
      </c>
      <c r="E14" s="115"/>
    </row>
    <row r="15" spans="1:6" x14ac:dyDescent="0.3">
      <c r="A15" s="5" t="s">
        <v>315</v>
      </c>
      <c r="B15" s="5" t="s">
        <v>56</v>
      </c>
      <c r="C15" s="5" t="s">
        <v>79</v>
      </c>
      <c r="D15" s="10">
        <f>+Criterios!AA85</f>
        <v>0</v>
      </c>
      <c r="E15" s="115"/>
    </row>
    <row r="16" spans="1:6" x14ac:dyDescent="0.3">
      <c r="A16" s="5" t="s">
        <v>315</v>
      </c>
      <c r="B16" s="5" t="s">
        <v>15</v>
      </c>
      <c r="C16" s="5" t="s">
        <v>83</v>
      </c>
      <c r="D16" s="10">
        <f>+Criterios!AA91</f>
        <v>0</v>
      </c>
      <c r="E16" s="115"/>
    </row>
    <row r="17" spans="1:6" x14ac:dyDescent="0.3">
      <c r="A17" s="5" t="s">
        <v>315</v>
      </c>
      <c r="B17" s="5" t="s">
        <v>56</v>
      </c>
      <c r="C17" s="5" t="s">
        <v>87</v>
      </c>
      <c r="D17" s="10">
        <f>+Criterios!AA97</f>
        <v>0</v>
      </c>
      <c r="E17" s="115"/>
    </row>
    <row r="18" spans="1:6" x14ac:dyDescent="0.3">
      <c r="A18" s="5" t="s">
        <v>315</v>
      </c>
      <c r="B18" s="5" t="s">
        <v>15</v>
      </c>
      <c r="C18" s="5" t="s">
        <v>232</v>
      </c>
      <c r="D18" s="10">
        <f>+Criterios!AA101</f>
        <v>0</v>
      </c>
      <c r="E18" s="115"/>
    </row>
    <row r="19" spans="1:6" x14ac:dyDescent="0.3">
      <c r="A19" s="5" t="s">
        <v>317</v>
      </c>
      <c r="B19" s="5" t="s">
        <v>15</v>
      </c>
      <c r="C19" s="5" t="s">
        <v>94</v>
      </c>
      <c r="D19" s="10">
        <f>+Criterios!AA106</f>
        <v>0</v>
      </c>
      <c r="E19" s="115"/>
      <c r="F19" s="9">
        <f>AVERAGE(D19:D25)</f>
        <v>0</v>
      </c>
    </row>
    <row r="20" spans="1:6" x14ac:dyDescent="0.3">
      <c r="A20" s="5" t="s">
        <v>317</v>
      </c>
      <c r="B20" s="5" t="s">
        <v>56</v>
      </c>
      <c r="C20" s="5" t="s">
        <v>95</v>
      </c>
      <c r="D20" s="10">
        <f>+Criterios!AA112</f>
        <v>0</v>
      </c>
      <c r="E20" s="115"/>
    </row>
    <row r="21" spans="1:6" x14ac:dyDescent="0.3">
      <c r="A21" s="5" t="s">
        <v>317</v>
      </c>
      <c r="B21" s="5" t="s">
        <v>56</v>
      </c>
      <c r="C21" s="5" t="s">
        <v>99</v>
      </c>
      <c r="D21" s="10">
        <f>+Criterios!AA116</f>
        <v>0</v>
      </c>
      <c r="E21" s="115"/>
    </row>
    <row r="22" spans="1:6" x14ac:dyDescent="0.3">
      <c r="A22" s="5" t="s">
        <v>317</v>
      </c>
      <c r="B22" s="5" t="s">
        <v>5</v>
      </c>
      <c r="C22" s="5" t="s">
        <v>109</v>
      </c>
      <c r="D22" s="10">
        <f>+Criterios!AA123</f>
        <v>0</v>
      </c>
      <c r="E22" s="115"/>
    </row>
    <row r="23" spans="1:6" x14ac:dyDescent="0.3">
      <c r="A23" s="5" t="s">
        <v>317</v>
      </c>
      <c r="B23" s="5" t="s">
        <v>5</v>
      </c>
      <c r="C23" s="5" t="s">
        <v>114</v>
      </c>
      <c r="D23" s="10">
        <f>+Criterios!AA128</f>
        <v>0</v>
      </c>
      <c r="E23" s="115"/>
    </row>
    <row r="24" spans="1:6" x14ac:dyDescent="0.3">
      <c r="A24" s="5" t="s">
        <v>317</v>
      </c>
      <c r="B24" s="5" t="s">
        <v>5</v>
      </c>
      <c r="C24" s="5" t="s">
        <v>120</v>
      </c>
      <c r="D24" s="10">
        <f>+Criterios!AA134</f>
        <v>0</v>
      </c>
      <c r="E24" s="115"/>
    </row>
    <row r="25" spans="1:6" x14ac:dyDescent="0.3">
      <c r="A25" s="5" t="s">
        <v>317</v>
      </c>
      <c r="B25" s="5" t="s">
        <v>15</v>
      </c>
      <c r="C25" s="5" t="s">
        <v>125</v>
      </c>
      <c r="D25" s="10">
        <f>+Criterios!AA139</f>
        <v>0</v>
      </c>
      <c r="E25" s="115"/>
    </row>
    <row r="26" spans="1:6" x14ac:dyDescent="0.3">
      <c r="A26" s="5" t="s">
        <v>318</v>
      </c>
      <c r="B26" s="5" t="s">
        <v>15</v>
      </c>
      <c r="C26" s="5" t="s">
        <v>262</v>
      </c>
      <c r="D26" s="10">
        <f>+Criterios!AA147</f>
        <v>0</v>
      </c>
      <c r="E26" s="115"/>
      <c r="F26" s="9">
        <f>AVERAGE(D26:D29)</f>
        <v>0</v>
      </c>
    </row>
    <row r="27" spans="1:6" x14ac:dyDescent="0.3">
      <c r="A27" s="5" t="s">
        <v>318</v>
      </c>
      <c r="B27" s="5" t="s">
        <v>5</v>
      </c>
      <c r="C27" s="5" t="s">
        <v>135</v>
      </c>
      <c r="D27" s="10">
        <f>+Criterios!AA151</f>
        <v>0</v>
      </c>
      <c r="E27" s="115"/>
    </row>
    <row r="28" spans="1:6" x14ac:dyDescent="0.3">
      <c r="A28" s="5" t="s">
        <v>318</v>
      </c>
      <c r="B28" s="5" t="s">
        <v>15</v>
      </c>
      <c r="C28" s="5" t="s">
        <v>139</v>
      </c>
      <c r="D28" s="10">
        <f>+Criterios!AA155</f>
        <v>0</v>
      </c>
      <c r="E28" s="115"/>
    </row>
    <row r="29" spans="1:6" x14ac:dyDescent="0.3">
      <c r="A29" s="5" t="s">
        <v>318</v>
      </c>
      <c r="B29" s="7" t="s">
        <v>15</v>
      </c>
      <c r="C29" s="7" t="s">
        <v>471</v>
      </c>
      <c r="D29" s="10">
        <f>+Criterios!AA160</f>
        <v>0</v>
      </c>
      <c r="E29" s="115"/>
    </row>
    <row r="30" spans="1:6" x14ac:dyDescent="0.3">
      <c r="A30" s="5" t="s">
        <v>319</v>
      </c>
      <c r="B30" s="5" t="s">
        <v>56</v>
      </c>
      <c r="C30" s="5" t="s">
        <v>143</v>
      </c>
      <c r="D30" s="10">
        <f>+Criterios!AA166</f>
        <v>0</v>
      </c>
      <c r="E30" s="115"/>
      <c r="F30" s="9">
        <f>AVERAGE(D30:D34)</f>
        <v>0</v>
      </c>
    </row>
    <row r="31" spans="1:6" x14ac:dyDescent="0.3">
      <c r="A31" s="5" t="s">
        <v>319</v>
      </c>
      <c r="B31" s="5" t="s">
        <v>15</v>
      </c>
      <c r="C31" s="5" t="s">
        <v>151</v>
      </c>
      <c r="D31" s="10">
        <f>+Criterios!AA171</f>
        <v>0</v>
      </c>
      <c r="E31" s="115"/>
    </row>
    <row r="32" spans="1:6" x14ac:dyDescent="0.3">
      <c r="A32" s="5" t="s">
        <v>319</v>
      </c>
      <c r="B32" s="5" t="s">
        <v>56</v>
      </c>
      <c r="C32" s="5" t="s">
        <v>309</v>
      </c>
      <c r="D32" s="10">
        <f>+Criterios!AA177</f>
        <v>0</v>
      </c>
      <c r="E32" s="115"/>
    </row>
    <row r="33" spans="1:7" x14ac:dyDescent="0.3">
      <c r="A33" s="5" t="s">
        <v>319</v>
      </c>
      <c r="B33" s="5" t="s">
        <v>56</v>
      </c>
      <c r="C33" s="5" t="s">
        <v>161</v>
      </c>
      <c r="D33" s="10">
        <f>+Criterios!AA182</f>
        <v>0</v>
      </c>
      <c r="E33" s="115"/>
    </row>
    <row r="34" spans="1:7" x14ac:dyDescent="0.3">
      <c r="A34" s="5" t="s">
        <v>319</v>
      </c>
      <c r="B34" s="5" t="s">
        <v>15</v>
      </c>
      <c r="C34" s="5" t="s">
        <v>105</v>
      </c>
      <c r="D34" s="10">
        <f>+Criterios!AA187</f>
        <v>0</v>
      </c>
      <c r="E34" s="115"/>
    </row>
    <row r="36" spans="1:7" x14ac:dyDescent="0.3">
      <c r="C36" s="116"/>
      <c r="D36" s="116"/>
      <c r="E36" s="116"/>
      <c r="F36" s="125"/>
      <c r="G36" s="116"/>
    </row>
    <row r="37" spans="1:7" x14ac:dyDescent="0.3">
      <c r="C37" s="116" t="s">
        <v>334</v>
      </c>
      <c r="D37" s="116"/>
      <c r="E37" s="116"/>
      <c r="F37" s="125"/>
      <c r="G37" s="116"/>
    </row>
    <row r="38" spans="1:7" x14ac:dyDescent="0.3">
      <c r="A38" s="5" t="s">
        <v>314</v>
      </c>
      <c r="C38" s="117">
        <f>+F2</f>
        <v>0.16666666666666666</v>
      </c>
      <c r="D38" s="116"/>
      <c r="E38" s="116"/>
      <c r="F38" s="125"/>
      <c r="G38" s="116"/>
    </row>
    <row r="39" spans="1:7" x14ac:dyDescent="0.3">
      <c r="A39" s="5" t="s">
        <v>315</v>
      </c>
      <c r="C39" s="117">
        <f>+F8</f>
        <v>0</v>
      </c>
      <c r="D39" s="116"/>
      <c r="E39" s="116"/>
      <c r="F39" s="125"/>
      <c r="G39" s="116"/>
    </row>
    <row r="40" spans="1:7" x14ac:dyDescent="0.3">
      <c r="A40" s="5" t="s">
        <v>320</v>
      </c>
      <c r="C40" s="117">
        <f>+F19</f>
        <v>0</v>
      </c>
      <c r="D40" s="116"/>
      <c r="E40" s="116"/>
      <c r="F40" s="125"/>
      <c r="G40" s="116"/>
    </row>
    <row r="41" spans="1:7" x14ac:dyDescent="0.3">
      <c r="A41" s="5" t="s">
        <v>318</v>
      </c>
      <c r="C41" s="117">
        <f>+F26</f>
        <v>0</v>
      </c>
      <c r="D41" s="116"/>
      <c r="E41" s="116"/>
      <c r="F41" s="125"/>
      <c r="G41" s="116"/>
    </row>
    <row r="42" spans="1:7" x14ac:dyDescent="0.3">
      <c r="A42" s="5" t="s">
        <v>319</v>
      </c>
      <c r="C42" s="117">
        <f>+F30</f>
        <v>0</v>
      </c>
      <c r="D42" s="116"/>
      <c r="E42" s="116"/>
      <c r="F42" s="125"/>
      <c r="G42" s="116"/>
    </row>
    <row r="43" spans="1:7" x14ac:dyDescent="0.3">
      <c r="C43" s="116"/>
      <c r="D43" s="116"/>
      <c r="E43" s="116"/>
      <c r="F43" s="125"/>
      <c r="G43" s="116"/>
    </row>
    <row r="44" spans="1:7" x14ac:dyDescent="0.3">
      <c r="C44" s="116"/>
      <c r="D44" s="116"/>
      <c r="E44" s="116"/>
      <c r="F44" s="125"/>
      <c r="G44" s="116"/>
    </row>
    <row r="45" spans="1:7" x14ac:dyDescent="0.3">
      <c r="A45" s="7" t="s">
        <v>5</v>
      </c>
      <c r="C45" s="118">
        <f ca="1">+SUMIF(A60:B92,"Sistema",B60:B92)/10</f>
        <v>0.1</v>
      </c>
      <c r="D45" s="116"/>
      <c r="E45" s="116"/>
      <c r="F45" s="125"/>
      <c r="G45" s="116"/>
    </row>
    <row r="46" spans="1:7" x14ac:dyDescent="0.3">
      <c r="A46" s="116" t="s">
        <v>15</v>
      </c>
      <c r="C46" s="118">
        <f ca="1">+SUMIF(A60:B92,"Proceso",B60:B92)/13</f>
        <v>0</v>
      </c>
      <c r="D46" s="116"/>
      <c r="E46" s="116"/>
      <c r="F46" s="125"/>
      <c r="G46" s="116"/>
    </row>
    <row r="47" spans="1:7" x14ac:dyDescent="0.3">
      <c r="A47" s="116" t="s">
        <v>56</v>
      </c>
      <c r="C47" s="118">
        <f ca="1">+SUMIF(A60:B92,"Instrumentos",B60:B92)/10</f>
        <v>0</v>
      </c>
      <c r="D47" s="116"/>
      <c r="E47" s="116"/>
      <c r="F47" s="125"/>
      <c r="G47" s="116"/>
    </row>
    <row r="48" spans="1:7" x14ac:dyDescent="0.3">
      <c r="A48"/>
      <c r="B48"/>
      <c r="C48" s="116"/>
      <c r="D48" s="116"/>
      <c r="E48" s="116"/>
      <c r="F48" s="125"/>
      <c r="G48" s="116"/>
    </row>
    <row r="49" spans="1:7" x14ac:dyDescent="0.3">
      <c r="A49"/>
      <c r="B49"/>
      <c r="C49" s="116"/>
      <c r="D49" s="116"/>
      <c r="E49" s="116"/>
      <c r="F49" s="125"/>
      <c r="G49" s="116"/>
    </row>
    <row r="50" spans="1:7" s="8" customFormat="1" x14ac:dyDescent="0.3">
      <c r="C50" s="125"/>
      <c r="D50" s="125"/>
      <c r="E50" s="125"/>
      <c r="F50" s="125"/>
      <c r="G50" s="125"/>
    </row>
    <row r="51" spans="1:7" s="8" customFormat="1" x14ac:dyDescent="0.3">
      <c r="C51" s="125"/>
      <c r="D51" s="125"/>
      <c r="E51" s="125"/>
      <c r="F51" s="125"/>
      <c r="G51" s="125"/>
    </row>
    <row r="52" spans="1:7" s="8" customFormat="1" x14ac:dyDescent="0.3">
      <c r="B52" s="126"/>
      <c r="D52" s="125"/>
      <c r="E52" s="125"/>
      <c r="F52" s="125"/>
      <c r="G52" s="125"/>
    </row>
    <row r="53" spans="1:7" s="8" customFormat="1" x14ac:dyDescent="0.3">
      <c r="B53" s="126"/>
      <c r="D53" s="125"/>
      <c r="E53" s="125"/>
      <c r="F53" s="125"/>
      <c r="G53" s="125"/>
    </row>
    <row r="54" spans="1:7" s="8" customFormat="1" x14ac:dyDescent="0.3">
      <c r="B54" s="126"/>
      <c r="D54" s="125"/>
      <c r="E54" s="125"/>
      <c r="F54" s="125"/>
      <c r="G54" s="125"/>
    </row>
    <row r="55" spans="1:7" s="8" customFormat="1" x14ac:dyDescent="0.3">
      <c r="B55" s="126"/>
      <c r="C55" s="125"/>
      <c r="D55" s="125"/>
      <c r="E55" s="125"/>
      <c r="F55" s="125"/>
      <c r="G55" s="125"/>
    </row>
    <row r="56" spans="1:7" s="8" customFormat="1" x14ac:dyDescent="0.3">
      <c r="B56" s="126"/>
      <c r="C56" s="125"/>
      <c r="D56" s="125"/>
      <c r="E56" s="125"/>
      <c r="F56" s="125"/>
      <c r="G56" s="125"/>
    </row>
    <row r="57" spans="1:7" s="8" customFormat="1" x14ac:dyDescent="0.3">
      <c r="B57" s="126"/>
      <c r="C57" s="125"/>
      <c r="D57" s="125"/>
      <c r="E57" s="125"/>
      <c r="F57" s="125"/>
      <c r="G57" s="125"/>
    </row>
    <row r="58" spans="1:7" s="8" customFormat="1" x14ac:dyDescent="0.3">
      <c r="B58" s="126"/>
      <c r="C58" s="125"/>
      <c r="D58" s="125"/>
      <c r="E58" s="125"/>
      <c r="F58" s="125"/>
      <c r="G58" s="125"/>
    </row>
    <row r="59" spans="1:7" s="8" customFormat="1" x14ac:dyDescent="0.3">
      <c r="A59" s="127" t="s">
        <v>350</v>
      </c>
      <c r="B59" s="126" t="s">
        <v>472</v>
      </c>
      <c r="C59" s="125"/>
      <c r="D59" s="125"/>
      <c r="E59" s="125"/>
      <c r="F59" s="125"/>
      <c r="G59" s="125"/>
    </row>
    <row r="60" spans="1:7" s="8" customFormat="1" x14ac:dyDescent="0.3">
      <c r="A60" s="8" t="s">
        <v>5</v>
      </c>
      <c r="B60" s="9">
        <f>+D2</f>
        <v>1</v>
      </c>
      <c r="C60" s="125"/>
      <c r="D60" s="125"/>
      <c r="E60" s="125"/>
      <c r="F60" s="125"/>
      <c r="G60" s="125"/>
    </row>
    <row r="61" spans="1:7" s="8" customFormat="1" x14ac:dyDescent="0.3">
      <c r="A61" s="8" t="s">
        <v>5</v>
      </c>
      <c r="B61" s="9">
        <f t="shared" ref="B61:B92" si="0">+D3</f>
        <v>0</v>
      </c>
      <c r="C61" s="125"/>
      <c r="D61" s="125"/>
      <c r="E61" s="125"/>
      <c r="F61" s="125"/>
      <c r="G61" s="125"/>
    </row>
    <row r="62" spans="1:7" s="8" customFormat="1" x14ac:dyDescent="0.3">
      <c r="A62" s="8" t="s">
        <v>15</v>
      </c>
      <c r="B62" s="9">
        <f t="shared" si="0"/>
        <v>0</v>
      </c>
      <c r="D62" s="125"/>
      <c r="E62" s="125"/>
      <c r="F62" s="125"/>
      <c r="G62" s="125"/>
    </row>
    <row r="63" spans="1:7" s="8" customFormat="1" x14ac:dyDescent="0.3">
      <c r="A63" s="8" t="s">
        <v>5</v>
      </c>
      <c r="B63" s="9">
        <f t="shared" si="0"/>
        <v>0</v>
      </c>
      <c r="C63" s="125"/>
      <c r="D63" s="125"/>
      <c r="E63" s="125"/>
      <c r="F63" s="125"/>
      <c r="G63" s="125"/>
    </row>
    <row r="64" spans="1:7" s="8" customFormat="1" x14ac:dyDescent="0.3">
      <c r="A64" s="8" t="s">
        <v>5</v>
      </c>
      <c r="B64" s="9">
        <f t="shared" si="0"/>
        <v>0</v>
      </c>
      <c r="C64" s="125"/>
      <c r="D64" s="125"/>
      <c r="E64" s="125"/>
      <c r="F64" s="125"/>
      <c r="G64" s="125"/>
    </row>
    <row r="65" spans="1:7" s="8" customFormat="1" x14ac:dyDescent="0.3">
      <c r="A65" s="8" t="s">
        <v>5</v>
      </c>
      <c r="B65" s="9">
        <f t="shared" si="0"/>
        <v>0</v>
      </c>
      <c r="C65" s="125"/>
      <c r="D65" s="125"/>
      <c r="E65" s="125"/>
      <c r="F65" s="125"/>
      <c r="G65" s="125"/>
    </row>
    <row r="66" spans="1:7" s="8" customFormat="1" x14ac:dyDescent="0.3">
      <c r="A66" s="8" t="s">
        <v>15</v>
      </c>
      <c r="B66" s="9">
        <f t="shared" si="0"/>
        <v>0</v>
      </c>
      <c r="C66" s="125"/>
      <c r="D66" s="125"/>
      <c r="E66" s="125"/>
      <c r="F66" s="125"/>
      <c r="G66" s="125"/>
    </row>
    <row r="67" spans="1:7" s="8" customFormat="1" x14ac:dyDescent="0.3">
      <c r="A67" s="8" t="s">
        <v>5</v>
      </c>
      <c r="B67" s="9">
        <f t="shared" si="0"/>
        <v>0</v>
      </c>
      <c r="C67" s="125"/>
      <c r="D67" s="125"/>
      <c r="E67" s="125"/>
      <c r="F67" s="125"/>
      <c r="G67" s="125"/>
    </row>
    <row r="68" spans="1:7" s="8" customFormat="1" x14ac:dyDescent="0.3">
      <c r="A68" s="8" t="s">
        <v>15</v>
      </c>
      <c r="B68" s="9">
        <f t="shared" si="0"/>
        <v>0</v>
      </c>
      <c r="C68" s="125"/>
      <c r="D68" s="125"/>
      <c r="E68" s="125"/>
      <c r="F68" s="125"/>
      <c r="G68" s="125"/>
    </row>
    <row r="69" spans="1:7" s="8" customFormat="1" x14ac:dyDescent="0.3">
      <c r="A69" s="8" t="s">
        <v>56</v>
      </c>
      <c r="B69" s="9">
        <f t="shared" si="0"/>
        <v>0</v>
      </c>
      <c r="D69" s="125"/>
      <c r="E69" s="125"/>
      <c r="F69" s="125"/>
      <c r="G69" s="125"/>
    </row>
    <row r="70" spans="1:7" s="8" customFormat="1" x14ac:dyDescent="0.3">
      <c r="A70" s="8" t="s">
        <v>15</v>
      </c>
      <c r="B70" s="9">
        <f t="shared" si="0"/>
        <v>0</v>
      </c>
      <c r="C70" s="125"/>
      <c r="D70" s="125"/>
      <c r="E70" s="125"/>
      <c r="F70" s="125"/>
      <c r="G70" s="125"/>
    </row>
    <row r="71" spans="1:7" s="8" customFormat="1" x14ac:dyDescent="0.3">
      <c r="A71" s="8" t="s">
        <v>56</v>
      </c>
      <c r="B71" s="9">
        <f t="shared" si="0"/>
        <v>0</v>
      </c>
      <c r="C71" s="125"/>
      <c r="D71" s="125"/>
      <c r="E71" s="125"/>
      <c r="F71" s="125"/>
      <c r="G71" s="125"/>
    </row>
    <row r="72" spans="1:7" s="8" customFormat="1" x14ac:dyDescent="0.3">
      <c r="A72" s="8" t="s">
        <v>56</v>
      </c>
      <c r="B72" s="9">
        <f t="shared" si="0"/>
        <v>0</v>
      </c>
      <c r="C72" s="125"/>
      <c r="D72" s="125"/>
      <c r="E72" s="125"/>
      <c r="F72" s="125"/>
      <c r="G72" s="125"/>
    </row>
    <row r="73" spans="1:7" s="8" customFormat="1" x14ac:dyDescent="0.3">
      <c r="A73" s="8" t="s">
        <v>56</v>
      </c>
      <c r="B73" s="9">
        <f t="shared" si="0"/>
        <v>0</v>
      </c>
      <c r="C73" s="125"/>
      <c r="D73" s="125"/>
      <c r="E73" s="125"/>
      <c r="F73" s="125"/>
      <c r="G73" s="125"/>
    </row>
    <row r="74" spans="1:7" s="8" customFormat="1" x14ac:dyDescent="0.3">
      <c r="A74" s="8" t="s">
        <v>15</v>
      </c>
      <c r="B74" s="9">
        <f t="shared" si="0"/>
        <v>0</v>
      </c>
      <c r="C74" s="125"/>
      <c r="D74" s="125"/>
      <c r="E74" s="125"/>
      <c r="F74" s="125"/>
      <c r="G74" s="125"/>
    </row>
    <row r="75" spans="1:7" s="8" customFormat="1" x14ac:dyDescent="0.3">
      <c r="A75" s="8" t="s">
        <v>56</v>
      </c>
      <c r="B75" s="9">
        <f t="shared" si="0"/>
        <v>0</v>
      </c>
      <c r="C75" s="125"/>
      <c r="D75" s="125"/>
      <c r="E75" s="125"/>
      <c r="F75" s="125"/>
      <c r="G75" s="125"/>
    </row>
    <row r="76" spans="1:7" s="8" customFormat="1" x14ac:dyDescent="0.3">
      <c r="A76" s="8" t="s">
        <v>15</v>
      </c>
      <c r="B76" s="9">
        <f t="shared" si="0"/>
        <v>0</v>
      </c>
      <c r="C76" s="125"/>
      <c r="D76" s="125"/>
      <c r="E76" s="125"/>
      <c r="F76" s="125"/>
      <c r="G76" s="125"/>
    </row>
    <row r="77" spans="1:7" s="8" customFormat="1" x14ac:dyDescent="0.3">
      <c r="A77" s="8" t="s">
        <v>15</v>
      </c>
      <c r="B77" s="9">
        <f t="shared" si="0"/>
        <v>0</v>
      </c>
      <c r="C77" s="125"/>
      <c r="D77" s="125"/>
      <c r="E77" s="125"/>
      <c r="F77" s="125"/>
      <c r="G77" s="125"/>
    </row>
    <row r="78" spans="1:7" s="8" customFormat="1" x14ac:dyDescent="0.3">
      <c r="A78" s="8" t="s">
        <v>56</v>
      </c>
      <c r="B78" s="9">
        <f t="shared" si="0"/>
        <v>0</v>
      </c>
      <c r="C78" s="125"/>
      <c r="D78" s="125"/>
      <c r="E78" s="125"/>
      <c r="F78" s="125"/>
      <c r="G78" s="125"/>
    </row>
    <row r="79" spans="1:7" s="8" customFormat="1" x14ac:dyDescent="0.3">
      <c r="A79" s="8" t="s">
        <v>56</v>
      </c>
      <c r="B79" s="9">
        <f t="shared" si="0"/>
        <v>0</v>
      </c>
      <c r="C79" s="125"/>
      <c r="D79" s="125"/>
      <c r="E79" s="125"/>
      <c r="F79" s="125"/>
      <c r="G79" s="125"/>
    </row>
    <row r="80" spans="1:7" s="8" customFormat="1" x14ac:dyDescent="0.3">
      <c r="A80" s="8" t="s">
        <v>5</v>
      </c>
      <c r="B80" s="9">
        <f t="shared" si="0"/>
        <v>0</v>
      </c>
      <c r="C80" s="125"/>
      <c r="D80" s="125"/>
      <c r="E80" s="125"/>
      <c r="F80" s="125"/>
      <c r="G80" s="125"/>
    </row>
    <row r="81" spans="1:7" s="8" customFormat="1" x14ac:dyDescent="0.3">
      <c r="A81" s="8" t="s">
        <v>5</v>
      </c>
      <c r="B81" s="9">
        <f t="shared" si="0"/>
        <v>0</v>
      </c>
      <c r="C81" s="125"/>
      <c r="D81" s="125"/>
      <c r="E81" s="125"/>
      <c r="F81" s="125"/>
      <c r="G81" s="125"/>
    </row>
    <row r="82" spans="1:7" s="8" customFormat="1" x14ac:dyDescent="0.3">
      <c r="A82" s="8" t="s">
        <v>5</v>
      </c>
      <c r="B82" s="9">
        <f t="shared" si="0"/>
        <v>0</v>
      </c>
      <c r="C82" s="125"/>
      <c r="D82" s="125"/>
      <c r="E82" s="125"/>
      <c r="F82" s="125"/>
      <c r="G82" s="125"/>
    </row>
    <row r="83" spans="1:7" s="8" customFormat="1" x14ac:dyDescent="0.3">
      <c r="A83" s="8" t="s">
        <v>15</v>
      </c>
      <c r="B83" s="9">
        <f t="shared" si="0"/>
        <v>0</v>
      </c>
      <c r="C83" s="125"/>
      <c r="D83" s="125"/>
      <c r="E83" s="125"/>
      <c r="F83" s="125"/>
      <c r="G83" s="125"/>
    </row>
    <row r="84" spans="1:7" s="8" customFormat="1" x14ac:dyDescent="0.3">
      <c r="A84" s="8" t="s">
        <v>15</v>
      </c>
      <c r="B84" s="9">
        <f t="shared" si="0"/>
        <v>0</v>
      </c>
      <c r="C84" s="125"/>
      <c r="D84" s="125"/>
      <c r="E84" s="125"/>
      <c r="F84" s="125"/>
      <c r="G84" s="125"/>
    </row>
    <row r="85" spans="1:7" s="8" customFormat="1" x14ac:dyDescent="0.3">
      <c r="A85" s="8" t="s">
        <v>5</v>
      </c>
      <c r="B85" s="9">
        <f t="shared" si="0"/>
        <v>0</v>
      </c>
      <c r="C85" s="125"/>
      <c r="D85" s="125"/>
      <c r="E85" s="125"/>
      <c r="F85" s="125"/>
      <c r="G85" s="125"/>
    </row>
    <row r="86" spans="1:7" s="8" customFormat="1" x14ac:dyDescent="0.3">
      <c r="A86" s="8" t="s">
        <v>15</v>
      </c>
      <c r="B86" s="9">
        <f t="shared" si="0"/>
        <v>0</v>
      </c>
      <c r="C86" s="125"/>
      <c r="D86" s="125"/>
      <c r="E86" s="125"/>
      <c r="F86" s="125"/>
      <c r="G86" s="125"/>
    </row>
    <row r="87" spans="1:7" s="8" customFormat="1" x14ac:dyDescent="0.3">
      <c r="A87" s="8" t="s">
        <v>15</v>
      </c>
      <c r="B87" s="9">
        <f t="shared" si="0"/>
        <v>0</v>
      </c>
      <c r="C87" s="125"/>
      <c r="D87" s="125"/>
      <c r="E87" s="125"/>
      <c r="F87" s="125"/>
      <c r="G87" s="125"/>
    </row>
    <row r="88" spans="1:7" s="8" customFormat="1" x14ac:dyDescent="0.3">
      <c r="A88" s="8" t="s">
        <v>56</v>
      </c>
      <c r="B88" s="9">
        <f t="shared" si="0"/>
        <v>0</v>
      </c>
      <c r="C88" s="125"/>
      <c r="D88" s="125"/>
      <c r="E88" s="125"/>
      <c r="F88" s="125"/>
      <c r="G88" s="125"/>
    </row>
    <row r="89" spans="1:7" s="8" customFormat="1" x14ac:dyDescent="0.3">
      <c r="A89" s="8" t="s">
        <v>15</v>
      </c>
      <c r="B89" s="9">
        <f t="shared" si="0"/>
        <v>0</v>
      </c>
      <c r="C89" s="125"/>
      <c r="D89" s="125"/>
      <c r="E89" s="125"/>
      <c r="F89" s="125"/>
      <c r="G89" s="125"/>
    </row>
    <row r="90" spans="1:7" s="8" customFormat="1" x14ac:dyDescent="0.3">
      <c r="A90" s="8" t="s">
        <v>56</v>
      </c>
      <c r="B90" s="9">
        <f t="shared" si="0"/>
        <v>0</v>
      </c>
      <c r="C90" s="125"/>
      <c r="D90" s="125"/>
      <c r="E90" s="125"/>
      <c r="F90" s="125"/>
      <c r="G90" s="125"/>
    </row>
    <row r="91" spans="1:7" s="8" customFormat="1" x14ac:dyDescent="0.3">
      <c r="A91" s="8" t="s">
        <v>56</v>
      </c>
      <c r="B91" s="9">
        <f t="shared" si="0"/>
        <v>0</v>
      </c>
      <c r="C91" s="125"/>
      <c r="D91" s="125"/>
      <c r="E91" s="125"/>
      <c r="F91" s="125"/>
      <c r="G91" s="125"/>
    </row>
    <row r="92" spans="1:7" s="8" customFormat="1" x14ac:dyDescent="0.3">
      <c r="A92" s="8" t="s">
        <v>15</v>
      </c>
      <c r="B92" s="9">
        <f t="shared" si="0"/>
        <v>0</v>
      </c>
      <c r="C92" s="125"/>
      <c r="D92" s="125"/>
      <c r="E92" s="125"/>
      <c r="F92" s="125"/>
      <c r="G92" s="125"/>
    </row>
    <row r="93" spans="1:7" s="8" customFormat="1" x14ac:dyDescent="0.3">
      <c r="C93" s="125"/>
      <c r="D93" s="125"/>
      <c r="E93" s="125"/>
      <c r="F93" s="125"/>
      <c r="G93" s="125"/>
    </row>
    <row r="94" spans="1:7" s="8" customFormat="1" x14ac:dyDescent="0.3">
      <c r="C94" s="125"/>
      <c r="D94" s="125"/>
      <c r="E94" s="125"/>
      <c r="F94" s="125"/>
      <c r="G94" s="125"/>
    </row>
    <row r="95" spans="1:7" s="8" customFormat="1" x14ac:dyDescent="0.3">
      <c r="C95" s="125"/>
      <c r="D95" s="125"/>
      <c r="E95" s="125"/>
      <c r="F95" s="125"/>
      <c r="G95" s="125"/>
    </row>
    <row r="96" spans="1:7" s="8" customFormat="1" x14ac:dyDescent="0.3">
      <c r="C96" s="125"/>
      <c r="D96" s="125"/>
      <c r="E96" s="125"/>
      <c r="F96" s="125"/>
      <c r="G96" s="125"/>
    </row>
    <row r="97" spans="3:7" s="8" customFormat="1" x14ac:dyDescent="0.3">
      <c r="C97" s="125"/>
      <c r="D97" s="125"/>
      <c r="E97" s="125"/>
      <c r="F97" s="125"/>
      <c r="G97" s="125"/>
    </row>
    <row r="98" spans="3:7" s="8" customFormat="1" x14ac:dyDescent="0.3">
      <c r="C98" s="125"/>
      <c r="D98" s="125"/>
      <c r="E98" s="125"/>
      <c r="F98" s="125"/>
      <c r="G98" s="125"/>
    </row>
    <row r="99" spans="3:7" s="8" customFormat="1" x14ac:dyDescent="0.3">
      <c r="C99" s="125"/>
      <c r="D99" s="125"/>
      <c r="E99" s="125"/>
      <c r="F99" s="125"/>
      <c r="G99" s="125"/>
    </row>
    <row r="100" spans="3:7" s="8" customFormat="1" x14ac:dyDescent="0.3">
      <c r="C100" s="125"/>
      <c r="D100" s="125"/>
      <c r="E100" s="125"/>
      <c r="F100" s="125"/>
      <c r="G100" s="125"/>
    </row>
    <row r="101" spans="3:7" s="8" customFormat="1" x14ac:dyDescent="0.3">
      <c r="C101" s="125"/>
      <c r="D101" s="125"/>
      <c r="E101" s="125"/>
      <c r="F101" s="125"/>
      <c r="G101" s="125"/>
    </row>
    <row r="102" spans="3:7" s="8" customFormat="1" x14ac:dyDescent="0.3">
      <c r="C102" s="125"/>
      <c r="D102" s="125"/>
      <c r="E102" s="125"/>
      <c r="F102" s="125"/>
      <c r="G102" s="125"/>
    </row>
    <row r="103" spans="3:7" s="8" customFormat="1" x14ac:dyDescent="0.3">
      <c r="C103" s="125"/>
      <c r="D103" s="125"/>
      <c r="E103" s="125"/>
      <c r="F103" s="125"/>
      <c r="G103" s="125"/>
    </row>
    <row r="104" spans="3:7" s="8" customFormat="1" x14ac:dyDescent="0.3">
      <c r="C104" s="125"/>
      <c r="D104" s="125"/>
      <c r="E104" s="125"/>
      <c r="F104" s="125"/>
      <c r="G104" s="125"/>
    </row>
    <row r="105" spans="3:7" s="8" customFormat="1" x14ac:dyDescent="0.3"/>
    <row r="106" spans="3:7" s="8" customFormat="1" x14ac:dyDescent="0.3"/>
    <row r="107" spans="3:7" s="8" customFormat="1" x14ac:dyDescent="0.3"/>
    <row r="108" spans="3:7" s="8" customFormat="1" x14ac:dyDescent="0.3"/>
    <row r="109" spans="3:7" s="8" customFormat="1" x14ac:dyDescent="0.3"/>
    <row r="110" spans="3:7" s="8" customFormat="1" x14ac:dyDescent="0.3"/>
    <row r="111" spans="3:7" s="8" customFormat="1" x14ac:dyDescent="0.3"/>
    <row r="112" spans="3:7"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sheetData>
  <sheetProtection algorithmName="SHA-512" hashValue="Fg2WVAosfw1P5//se8Xrtiaqlsnt8hvkzoI+D6hjCMzwRyYMA7wEpnC8wsFGwyy2tVwTVuevcsIf66+ITeDlOA==" saltValue="cIBSCKIZYrXyfolTzY5Siw==" spinCount="100000" sheet="1" objects="1" scenarios="1"/>
  <autoFilter ref="C1:C34" xr:uid="{00000000-0009-0000-0000-000001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5"/>
  <sheetViews>
    <sheetView topLeftCell="A10" workbookViewId="0">
      <selection activeCell="S4" sqref="S4"/>
    </sheetView>
  </sheetViews>
  <sheetFormatPr defaultColWidth="11.19921875" defaultRowHeight="15.6" x14ac:dyDescent="0.3"/>
  <cols>
    <col min="1" max="1" width="5.69921875" style="6" customWidth="1"/>
    <col min="2" max="16384" width="11.19921875" style="6"/>
  </cols>
  <sheetData>
    <row r="25" spans="1:1" x14ac:dyDescent="0.3">
      <c r="A25" s="7"/>
    </row>
  </sheetData>
  <sheetProtection algorithmName="SHA-512" hashValue="y6LirsLEPbOB8WBPtceTojM4whKo2hY3LvOvhFM03jrjn9n1PMnyMIU3j70HFHEb5DvLIowJkhRJRIxwoveB9A==" saltValue="bGP94r8dH8zaC98XVP3tS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AX71"/>
  <sheetViews>
    <sheetView workbookViewId="0"/>
  </sheetViews>
  <sheetFormatPr defaultColWidth="11" defaultRowHeight="15.6" x14ac:dyDescent="0.3"/>
  <cols>
    <col min="1" max="1" width="1.8984375" bestFit="1" customWidth="1"/>
    <col min="2" max="2" width="29" customWidth="1"/>
    <col min="3" max="3" width="31.3984375" customWidth="1"/>
    <col min="4" max="4" width="9" bestFit="1" customWidth="1"/>
    <col min="5" max="5" width="6.59765625" style="3" customWidth="1"/>
    <col min="6" max="6" width="2.59765625" customWidth="1"/>
    <col min="7" max="7" width="3.5" style="8" customWidth="1"/>
    <col min="8" max="8" width="2.69921875" customWidth="1"/>
    <col min="12" max="12" width="6.3984375" bestFit="1" customWidth="1"/>
    <col min="13" max="13" width="2.69921875" customWidth="1"/>
    <col min="14" max="14" width="6.5" customWidth="1"/>
    <col min="15" max="15" width="6.8984375" style="130" bestFit="1" customWidth="1"/>
    <col min="16" max="16" width="1.59765625" customWidth="1"/>
    <col min="17" max="17" width="6.8984375" bestFit="1" customWidth="1"/>
    <col min="18" max="18" width="6.19921875" bestFit="1" customWidth="1"/>
    <col min="19" max="19" width="2.5" customWidth="1"/>
    <col min="20" max="20" width="4.69921875" customWidth="1"/>
    <col min="21" max="21" width="5.69921875" bestFit="1" customWidth="1"/>
    <col min="22" max="22" width="2.69921875" customWidth="1"/>
    <col min="23" max="23" width="4.8984375" customWidth="1"/>
    <col min="24" max="24" width="6.8984375" bestFit="1" customWidth="1"/>
    <col min="25" max="25" width="1.8984375" customWidth="1"/>
    <col min="26" max="26" width="5.69921875" bestFit="1" customWidth="1"/>
    <col min="27" max="27" width="6.8984375" bestFit="1" customWidth="1"/>
    <col min="28" max="28" width="2" customWidth="1"/>
    <col min="29" max="29" width="4.69921875" customWidth="1"/>
    <col min="30" max="30" width="6.8984375" bestFit="1" customWidth="1"/>
    <col min="31" max="31" width="2.59765625" customWidth="1"/>
    <col min="32" max="32" width="6.8984375" bestFit="1" customWidth="1"/>
    <col min="33" max="33" width="4.69921875" customWidth="1"/>
  </cols>
  <sheetData>
    <row r="2" spans="1:21" ht="21.75" customHeight="1" x14ac:dyDescent="0.3">
      <c r="B2" s="26" t="s">
        <v>368</v>
      </c>
      <c r="C2" s="26" t="s">
        <v>172</v>
      </c>
      <c r="D2" s="26" t="s">
        <v>370</v>
      </c>
      <c r="E2" s="2"/>
      <c r="U2" s="130">
        <v>0.5</v>
      </c>
    </row>
    <row r="3" spans="1:21" ht="39.9" customHeight="1" x14ac:dyDescent="0.3">
      <c r="A3">
        <v>1</v>
      </c>
      <c r="B3" s="179" t="s">
        <v>325</v>
      </c>
      <c r="C3" s="23" t="s">
        <v>335</v>
      </c>
      <c r="D3" s="22">
        <v>0.2</v>
      </c>
      <c r="E3" s="182">
        <f>+R3</f>
        <v>0.35</v>
      </c>
      <c r="F3" s="3"/>
      <c r="G3" s="25">
        <f>+E3</f>
        <v>0.35</v>
      </c>
      <c r="O3" s="130">
        <v>0.1</v>
      </c>
      <c r="R3" s="135">
        <f>+O3+$U$2/2</f>
        <v>0.35</v>
      </c>
    </row>
    <row r="4" spans="1:21" ht="39.9" customHeight="1" x14ac:dyDescent="0.3">
      <c r="B4" s="180"/>
      <c r="C4" s="23" t="s">
        <v>336</v>
      </c>
      <c r="D4" s="22">
        <v>0.5</v>
      </c>
      <c r="E4" s="183"/>
      <c r="F4" s="3"/>
      <c r="G4" s="25">
        <f t="shared" ref="G4:G33" si="0">+E4</f>
        <v>0</v>
      </c>
    </row>
    <row r="5" spans="1:21" ht="39.9" customHeight="1" x14ac:dyDescent="0.3">
      <c r="B5" s="181"/>
      <c r="C5" s="23" t="s">
        <v>337</v>
      </c>
      <c r="D5" s="22">
        <v>0.3</v>
      </c>
      <c r="E5" s="183"/>
      <c r="F5" s="3"/>
      <c r="G5" s="25">
        <f t="shared" si="0"/>
        <v>0</v>
      </c>
    </row>
    <row r="6" spans="1:21" ht="39.9" customHeight="1" x14ac:dyDescent="0.3">
      <c r="A6">
        <v>2</v>
      </c>
      <c r="B6" s="179" t="s">
        <v>327</v>
      </c>
      <c r="C6" s="23" t="s">
        <v>338</v>
      </c>
      <c r="D6" s="22">
        <v>0.1</v>
      </c>
      <c r="E6" s="182">
        <f>+R6</f>
        <v>0.21999999999999997</v>
      </c>
      <c r="F6" s="3"/>
      <c r="G6" s="25">
        <f t="shared" si="0"/>
        <v>0.21999999999999997</v>
      </c>
      <c r="O6" s="130">
        <v>-0.28000000000000003</v>
      </c>
      <c r="R6" s="135">
        <f>+O6+$U$2</f>
        <v>0.21999999999999997</v>
      </c>
    </row>
    <row r="7" spans="1:21" ht="39.9" customHeight="1" x14ac:dyDescent="0.3">
      <c r="B7" s="180"/>
      <c r="C7" s="23" t="s">
        <v>339</v>
      </c>
      <c r="D7" s="22">
        <v>0.2</v>
      </c>
      <c r="E7" s="183"/>
      <c r="F7" s="3"/>
      <c r="G7" s="25">
        <f t="shared" si="0"/>
        <v>0</v>
      </c>
    </row>
    <row r="8" spans="1:21" ht="39.9" customHeight="1" x14ac:dyDescent="0.3">
      <c r="B8" s="181"/>
      <c r="C8" s="23" t="s">
        <v>340</v>
      </c>
      <c r="D8" s="22">
        <f>Procesos!D20</f>
        <v>0</v>
      </c>
      <c r="E8" s="183"/>
      <c r="F8" s="3"/>
      <c r="G8" s="25">
        <f t="shared" si="0"/>
        <v>0</v>
      </c>
    </row>
    <row r="9" spans="1:21" ht="39.9" customHeight="1" x14ac:dyDescent="0.3">
      <c r="A9">
        <v>3</v>
      </c>
      <c r="B9" s="179" t="s">
        <v>328</v>
      </c>
      <c r="C9" s="23" t="s">
        <v>99</v>
      </c>
      <c r="D9" s="22">
        <v>0.3</v>
      </c>
      <c r="E9" s="182">
        <f>+R10</f>
        <v>0.22999999999999998</v>
      </c>
      <c r="F9" s="3"/>
      <c r="G9" s="25">
        <f t="shared" si="0"/>
        <v>0.22999999999999998</v>
      </c>
    </row>
    <row r="10" spans="1:21" ht="39.9" customHeight="1" x14ac:dyDescent="0.3">
      <c r="B10" s="180"/>
      <c r="C10" s="23" t="s">
        <v>70</v>
      </c>
      <c r="D10" s="22">
        <v>0.6</v>
      </c>
      <c r="E10" s="183"/>
      <c r="F10" s="3"/>
      <c r="G10" s="25">
        <f t="shared" si="0"/>
        <v>0</v>
      </c>
      <c r="O10" s="130">
        <v>-0.27</v>
      </c>
      <c r="R10" s="135">
        <f>+O10+$U$2</f>
        <v>0.22999999999999998</v>
      </c>
    </row>
    <row r="11" spans="1:21" ht="39.9" customHeight="1" x14ac:dyDescent="0.3">
      <c r="B11" s="180"/>
      <c r="C11" s="23" t="s">
        <v>341</v>
      </c>
      <c r="D11" s="22">
        <v>0.8</v>
      </c>
      <c r="E11" s="183"/>
      <c r="F11" s="3"/>
      <c r="G11" s="25">
        <f t="shared" si="0"/>
        <v>0</v>
      </c>
    </row>
    <row r="12" spans="1:21" ht="39.9" customHeight="1" x14ac:dyDescent="0.3">
      <c r="B12" s="181"/>
      <c r="C12" s="23" t="s">
        <v>342</v>
      </c>
      <c r="D12" s="22">
        <v>0.3</v>
      </c>
      <c r="E12" s="183"/>
      <c r="F12" s="3"/>
      <c r="G12" s="25">
        <f t="shared" si="0"/>
        <v>0</v>
      </c>
    </row>
    <row r="13" spans="1:21" ht="39.9" customHeight="1" x14ac:dyDescent="0.3">
      <c r="A13">
        <v>4</v>
      </c>
      <c r="B13" s="179" t="s">
        <v>329</v>
      </c>
      <c r="C13" s="23" t="s">
        <v>343</v>
      </c>
      <c r="D13" s="1">
        <f>Procesos!D4</f>
        <v>0</v>
      </c>
      <c r="E13" s="182">
        <f>+R13</f>
        <v>0.15999999999999998</v>
      </c>
      <c r="G13" s="9">
        <f t="shared" si="0"/>
        <v>0.15999999999999998</v>
      </c>
      <c r="O13" s="130">
        <v>-0.34</v>
      </c>
      <c r="R13" s="135">
        <f>+O13+$U$2</f>
        <v>0.15999999999999998</v>
      </c>
    </row>
    <row r="14" spans="1:21" ht="39.9" customHeight="1" x14ac:dyDescent="0.3">
      <c r="B14" s="180"/>
      <c r="C14" s="23" t="s">
        <v>342</v>
      </c>
      <c r="D14" s="1">
        <f>D12</f>
        <v>0.3</v>
      </c>
      <c r="E14" s="183"/>
      <c r="G14" s="9">
        <f t="shared" si="0"/>
        <v>0</v>
      </c>
    </row>
    <row r="15" spans="1:21" ht="39.9" customHeight="1" x14ac:dyDescent="0.3">
      <c r="B15" s="181"/>
      <c r="C15" s="24" t="s">
        <v>105</v>
      </c>
      <c r="D15" s="1">
        <f>Procesos!D34</f>
        <v>0</v>
      </c>
      <c r="E15" s="183"/>
      <c r="G15" s="9">
        <f t="shared" si="0"/>
        <v>0</v>
      </c>
    </row>
    <row r="16" spans="1:21" ht="31.5" customHeight="1" x14ac:dyDescent="0.3">
      <c r="A16">
        <v>5</v>
      </c>
      <c r="B16" s="179" t="s">
        <v>330</v>
      </c>
      <c r="C16" s="23" t="s">
        <v>344</v>
      </c>
      <c r="D16" s="1">
        <f>Procesos!D5</f>
        <v>0</v>
      </c>
      <c r="E16" s="182">
        <f>+R17</f>
        <v>0.43</v>
      </c>
      <c r="G16" s="9">
        <f t="shared" si="0"/>
        <v>0.43</v>
      </c>
    </row>
    <row r="17" spans="1:18" ht="31.5" customHeight="1" x14ac:dyDescent="0.3">
      <c r="B17" s="180"/>
      <c r="C17" s="23" t="s">
        <v>26</v>
      </c>
      <c r="D17" s="1">
        <f>Procesos!D6</f>
        <v>0</v>
      </c>
      <c r="E17" s="183"/>
      <c r="G17" s="9">
        <f t="shared" si="0"/>
        <v>0</v>
      </c>
      <c r="O17" s="130">
        <v>-7.0000000000000007E-2</v>
      </c>
      <c r="R17" s="135">
        <f>+O17+$U$2</f>
        <v>0.43</v>
      </c>
    </row>
    <row r="18" spans="1:18" ht="31.5" customHeight="1" x14ac:dyDescent="0.3">
      <c r="B18" s="180"/>
      <c r="C18" s="23" t="s">
        <v>35</v>
      </c>
      <c r="D18" s="1">
        <f>Procesos!D8</f>
        <v>0</v>
      </c>
      <c r="E18" s="183"/>
      <c r="G18" s="9">
        <f t="shared" si="0"/>
        <v>0</v>
      </c>
    </row>
    <row r="19" spans="1:18" ht="31.5" customHeight="1" x14ac:dyDescent="0.3">
      <c r="B19" s="180"/>
      <c r="C19" s="23" t="s">
        <v>345</v>
      </c>
      <c r="D19" s="1">
        <f>Procesos!D10</f>
        <v>0</v>
      </c>
      <c r="E19" s="183"/>
      <c r="G19" s="9">
        <f t="shared" si="0"/>
        <v>0</v>
      </c>
    </row>
    <row r="20" spans="1:18" ht="31.5" customHeight="1" x14ac:dyDescent="0.3">
      <c r="B20" s="181"/>
      <c r="C20" s="23" t="s">
        <v>369</v>
      </c>
      <c r="D20" s="1">
        <f>Procesos!D18</f>
        <v>0</v>
      </c>
      <c r="E20" s="183"/>
      <c r="G20" s="9">
        <f t="shared" si="0"/>
        <v>0</v>
      </c>
    </row>
    <row r="21" spans="1:18" x14ac:dyDescent="0.3">
      <c r="A21">
        <v>6</v>
      </c>
      <c r="B21" s="179" t="s">
        <v>331</v>
      </c>
      <c r="C21" s="23" t="s">
        <v>20</v>
      </c>
      <c r="D21" s="1">
        <f>Procesos!D5</f>
        <v>0</v>
      </c>
      <c r="E21" s="182">
        <f>+R21</f>
        <v>0.47</v>
      </c>
      <c r="G21" s="9">
        <f t="shared" si="0"/>
        <v>0.47</v>
      </c>
      <c r="O21" s="130">
        <v>-0.03</v>
      </c>
      <c r="R21" s="135">
        <f>+O21+$U$2</f>
        <v>0.47</v>
      </c>
    </row>
    <row r="22" spans="1:18" x14ac:dyDescent="0.3">
      <c r="B22" s="180"/>
      <c r="C22" s="24" t="s">
        <v>143</v>
      </c>
      <c r="D22" s="1">
        <f>Procesos!D30</f>
        <v>0</v>
      </c>
      <c r="E22" s="183"/>
      <c r="G22" s="9">
        <f t="shared" si="0"/>
        <v>0</v>
      </c>
    </row>
    <row r="23" spans="1:18" x14ac:dyDescent="0.3">
      <c r="B23" s="180"/>
      <c r="C23" s="23" t="s">
        <v>346</v>
      </c>
      <c r="D23" s="1">
        <f>Procesos!D14</f>
        <v>0</v>
      </c>
      <c r="E23" s="183"/>
      <c r="G23" s="9">
        <f t="shared" si="0"/>
        <v>0</v>
      </c>
    </row>
    <row r="24" spans="1:18" x14ac:dyDescent="0.3">
      <c r="B24" s="180"/>
      <c r="C24" s="23" t="s">
        <v>83</v>
      </c>
      <c r="D24" s="1">
        <f>Procesos!D16</f>
        <v>0</v>
      </c>
      <c r="E24" s="183"/>
      <c r="G24" s="9">
        <f t="shared" si="0"/>
        <v>0</v>
      </c>
    </row>
    <row r="25" spans="1:18" x14ac:dyDescent="0.3">
      <c r="B25" s="180"/>
      <c r="C25" s="24" t="s">
        <v>79</v>
      </c>
      <c r="D25" s="1">
        <f>Procesos!D15</f>
        <v>0</v>
      </c>
      <c r="E25" s="183"/>
      <c r="G25" s="9">
        <f t="shared" si="0"/>
        <v>0</v>
      </c>
    </row>
    <row r="26" spans="1:18" x14ac:dyDescent="0.3">
      <c r="B26" s="180"/>
      <c r="C26" s="23" t="s">
        <v>114</v>
      </c>
      <c r="D26" s="1">
        <f>Procesos!D23</f>
        <v>0</v>
      </c>
      <c r="E26" s="183"/>
      <c r="G26" s="9">
        <f t="shared" si="0"/>
        <v>0</v>
      </c>
    </row>
    <row r="27" spans="1:18" x14ac:dyDescent="0.3">
      <c r="B27" s="181"/>
      <c r="C27" s="23" t="s">
        <v>347</v>
      </c>
      <c r="D27" s="1">
        <f>Procesos!D24</f>
        <v>0</v>
      </c>
      <c r="E27" s="183"/>
      <c r="G27" s="9">
        <f t="shared" si="0"/>
        <v>0</v>
      </c>
    </row>
    <row r="28" spans="1:18" x14ac:dyDescent="0.3">
      <c r="A28">
        <v>7</v>
      </c>
      <c r="B28" s="179" t="s">
        <v>332</v>
      </c>
      <c r="C28" s="23" t="s">
        <v>335</v>
      </c>
      <c r="D28" s="1">
        <f>Procesos!D7</f>
        <v>0</v>
      </c>
      <c r="E28" s="182">
        <f>+R29</f>
        <v>0.43</v>
      </c>
      <c r="G28" s="9">
        <f t="shared" si="0"/>
        <v>0.43</v>
      </c>
    </row>
    <row r="29" spans="1:18" x14ac:dyDescent="0.3">
      <c r="B29" s="180"/>
      <c r="C29" s="24" t="s">
        <v>35</v>
      </c>
      <c r="D29" s="1">
        <f>Procesos!D8</f>
        <v>0</v>
      </c>
      <c r="E29" s="183"/>
      <c r="G29" s="9">
        <f t="shared" si="0"/>
        <v>0</v>
      </c>
      <c r="O29" s="130">
        <v>-7.0000000000000007E-2</v>
      </c>
      <c r="R29" s="135">
        <f>+O29+$U$2</f>
        <v>0.43</v>
      </c>
    </row>
    <row r="30" spans="1:18" x14ac:dyDescent="0.3">
      <c r="B30" s="180"/>
      <c r="C30" s="23" t="s">
        <v>348</v>
      </c>
      <c r="D30" s="1">
        <f>Procesos!D9</f>
        <v>0</v>
      </c>
      <c r="E30" s="183"/>
      <c r="G30" s="9">
        <f t="shared" si="0"/>
        <v>0</v>
      </c>
    </row>
    <row r="31" spans="1:18" x14ac:dyDescent="0.3">
      <c r="B31" s="180"/>
      <c r="C31" s="23" t="s">
        <v>345</v>
      </c>
      <c r="D31" s="1">
        <f>Procesos!D10</f>
        <v>0</v>
      </c>
      <c r="E31" s="183"/>
      <c r="G31" s="9">
        <f t="shared" si="0"/>
        <v>0</v>
      </c>
    </row>
    <row r="32" spans="1:18" x14ac:dyDescent="0.3">
      <c r="B32" s="180"/>
      <c r="C32" s="23" t="s">
        <v>369</v>
      </c>
      <c r="D32" s="1">
        <f>Procesos!D18</f>
        <v>0</v>
      </c>
      <c r="E32" s="183"/>
      <c r="G32" s="9">
        <f t="shared" si="0"/>
        <v>0</v>
      </c>
    </row>
    <row r="33" spans="2:33" x14ac:dyDescent="0.3">
      <c r="B33" s="181"/>
      <c r="C33" s="23" t="s">
        <v>349</v>
      </c>
      <c r="D33" s="1">
        <f>Procesos!D27</f>
        <v>0</v>
      </c>
      <c r="E33" s="183"/>
      <c r="G33" s="9">
        <f t="shared" si="0"/>
        <v>0</v>
      </c>
    </row>
    <row r="35" spans="2:33" s="8" customFormat="1" x14ac:dyDescent="0.3">
      <c r="E35" s="11"/>
      <c r="O35" s="131"/>
    </row>
    <row r="36" spans="2:33" s="8" customFormat="1" x14ac:dyDescent="0.3">
      <c r="E36" s="11"/>
      <c r="O36" s="131"/>
    </row>
    <row r="37" spans="2:33" s="8" customFormat="1" x14ac:dyDescent="0.3">
      <c r="E37" s="11"/>
      <c r="O37" s="131"/>
    </row>
    <row r="38" spans="2:33" s="8" customFormat="1" ht="16.2" thickBot="1" x14ac:dyDescent="0.35">
      <c r="E38" s="11"/>
      <c r="L38" s="12" t="s">
        <v>191</v>
      </c>
      <c r="M38" s="13"/>
      <c r="N38" s="14"/>
      <c r="O38" s="132" t="s">
        <v>424</v>
      </c>
      <c r="P38" s="15"/>
      <c r="Q38" s="14"/>
      <c r="R38" s="12" t="s">
        <v>425</v>
      </c>
      <c r="T38" s="14"/>
      <c r="U38" s="12" t="s">
        <v>426</v>
      </c>
      <c r="W38" s="14"/>
      <c r="X38" s="12" t="s">
        <v>427</v>
      </c>
      <c r="Z38" s="14"/>
      <c r="AA38" s="12" t="s">
        <v>428</v>
      </c>
      <c r="AC38" s="14"/>
      <c r="AD38" s="12" t="s">
        <v>429</v>
      </c>
      <c r="AF38" s="14"/>
      <c r="AG38" s="12" t="s">
        <v>430</v>
      </c>
    </row>
    <row r="39" spans="2:33" s="8" customFormat="1" ht="16.2" thickTop="1" x14ac:dyDescent="0.3">
      <c r="E39" s="11"/>
      <c r="L39" s="16">
        <v>33</v>
      </c>
      <c r="M39" s="13"/>
      <c r="N39" s="17" t="s">
        <v>392</v>
      </c>
      <c r="O39" s="133">
        <f>+G3*100</f>
        <v>35</v>
      </c>
      <c r="P39" s="15"/>
      <c r="Q39" s="17" t="s">
        <v>392</v>
      </c>
      <c r="R39" s="18">
        <f>+E6*100</f>
        <v>21.999999999999996</v>
      </c>
      <c r="T39" s="17" t="s">
        <v>392</v>
      </c>
      <c r="U39" s="18">
        <f>+E9*100</f>
        <v>23</v>
      </c>
      <c r="W39" s="17" t="s">
        <v>392</v>
      </c>
      <c r="X39" s="18">
        <f>+E13*100</f>
        <v>15.999999999999998</v>
      </c>
      <c r="Z39" s="17" t="s">
        <v>392</v>
      </c>
      <c r="AA39" s="18">
        <f>+E16*100</f>
        <v>43</v>
      </c>
      <c r="AC39" s="17" t="s">
        <v>392</v>
      </c>
      <c r="AD39" s="18">
        <f>+E21*100</f>
        <v>47</v>
      </c>
      <c r="AF39" s="17" t="s">
        <v>392</v>
      </c>
      <c r="AG39" s="18">
        <f>+G28*100</f>
        <v>43</v>
      </c>
    </row>
    <row r="40" spans="2:33" s="8" customFormat="1" x14ac:dyDescent="0.3">
      <c r="E40" s="11"/>
      <c r="L40" s="19">
        <v>33</v>
      </c>
      <c r="M40" s="13"/>
      <c r="N40" s="20" t="s">
        <v>431</v>
      </c>
      <c r="O40" s="134">
        <v>1</v>
      </c>
      <c r="P40" s="15"/>
      <c r="Q40" s="20" t="s">
        <v>431</v>
      </c>
      <c r="R40" s="19">
        <v>1</v>
      </c>
      <c r="T40" s="20" t="s">
        <v>431</v>
      </c>
      <c r="U40" s="19">
        <v>1</v>
      </c>
      <c r="W40" s="20" t="s">
        <v>431</v>
      </c>
      <c r="X40" s="19">
        <v>1</v>
      </c>
      <c r="Z40" s="20" t="s">
        <v>431</v>
      </c>
      <c r="AA40" s="19">
        <v>1</v>
      </c>
      <c r="AC40" s="20" t="s">
        <v>431</v>
      </c>
      <c r="AD40" s="19">
        <v>1</v>
      </c>
      <c r="AF40" s="20" t="s">
        <v>431</v>
      </c>
      <c r="AG40" s="19">
        <v>1</v>
      </c>
    </row>
    <row r="41" spans="2:33" s="8" customFormat="1" x14ac:dyDescent="0.3">
      <c r="E41" s="11"/>
      <c r="L41" s="19">
        <v>33</v>
      </c>
      <c r="M41" s="13"/>
      <c r="N41" s="20" t="s">
        <v>432</v>
      </c>
      <c r="O41" s="134">
        <v>100</v>
      </c>
      <c r="P41" s="15"/>
      <c r="Q41" s="20" t="s">
        <v>432</v>
      </c>
      <c r="R41" s="19">
        <v>100</v>
      </c>
      <c r="T41" s="20" t="s">
        <v>432</v>
      </c>
      <c r="U41" s="19">
        <v>100</v>
      </c>
      <c r="W41" s="20" t="s">
        <v>432</v>
      </c>
      <c r="X41" s="19">
        <v>100</v>
      </c>
      <c r="Z41" s="20" t="s">
        <v>432</v>
      </c>
      <c r="AA41" s="19">
        <v>100</v>
      </c>
      <c r="AC41" s="20" t="s">
        <v>432</v>
      </c>
      <c r="AD41" s="19">
        <v>100</v>
      </c>
      <c r="AF41" s="20" t="s">
        <v>432</v>
      </c>
      <c r="AG41" s="19">
        <v>100</v>
      </c>
    </row>
    <row r="42" spans="2:33" s="8" customFormat="1" x14ac:dyDescent="0.3">
      <c r="E42" s="11"/>
      <c r="O42" s="131"/>
    </row>
    <row r="43" spans="2:33" s="8" customFormat="1" x14ac:dyDescent="0.3">
      <c r="E43" s="11"/>
      <c r="O43" s="131"/>
    </row>
    <row r="44" spans="2:33" s="8" customFormat="1" x14ac:dyDescent="0.3">
      <c r="E44" s="11"/>
      <c r="O44" s="131"/>
    </row>
    <row r="45" spans="2:33" s="8" customFormat="1" x14ac:dyDescent="0.3">
      <c r="E45" s="11"/>
      <c r="O45" s="131"/>
    </row>
    <row r="46" spans="2:33" s="8" customFormat="1" x14ac:dyDescent="0.3">
      <c r="E46" s="11"/>
      <c r="O46" s="131"/>
    </row>
    <row r="47" spans="2:33" s="8" customFormat="1" x14ac:dyDescent="0.3">
      <c r="E47" s="11"/>
      <c r="O47" s="131"/>
    </row>
    <row r="48" spans="2:33" s="8" customFormat="1" x14ac:dyDescent="0.3">
      <c r="E48" s="11"/>
      <c r="O48" s="131"/>
    </row>
    <row r="49" spans="5:50" s="8" customFormat="1" x14ac:dyDescent="0.3">
      <c r="E49" s="11"/>
      <c r="I49" s="12">
        <f>SUM(L39:L41)</f>
        <v>99</v>
      </c>
      <c r="J49" s="13"/>
      <c r="K49" s="13"/>
      <c r="L49" s="13"/>
      <c r="M49" s="15"/>
      <c r="N49" s="15"/>
      <c r="O49" s="131"/>
    </row>
    <row r="50" spans="5:50" s="8" customFormat="1" x14ac:dyDescent="0.3">
      <c r="E50" s="11"/>
      <c r="O50" s="131"/>
    </row>
    <row r="51" spans="5:50" s="8" customFormat="1" x14ac:dyDescent="0.3">
      <c r="E51" s="11"/>
      <c r="O51" s="131"/>
    </row>
    <row r="52" spans="5:50" s="8" customFormat="1" x14ac:dyDescent="0.3">
      <c r="E52" s="11"/>
      <c r="O52" s="131"/>
    </row>
    <row r="53" spans="5:50" s="8" customFormat="1" x14ac:dyDescent="0.3">
      <c r="E53" s="11"/>
      <c r="O53" s="131"/>
    </row>
    <row r="54" spans="5:50" s="8" customFormat="1" x14ac:dyDescent="0.3">
      <c r="E54" s="11"/>
      <c r="O54" s="131"/>
    </row>
    <row r="55" spans="5:50" s="8" customFormat="1" ht="16.2" thickBot="1" x14ac:dyDescent="0.35">
      <c r="E55" s="11"/>
      <c r="O55" s="131"/>
      <c r="AC55" s="12" t="s">
        <v>191</v>
      </c>
      <c r="AD55" s="13"/>
      <c r="AE55" s="14"/>
      <c r="AF55" s="12" t="s">
        <v>424</v>
      </c>
      <c r="AG55" s="15"/>
      <c r="AH55" s="14"/>
      <c r="AI55" s="12" t="s">
        <v>425</v>
      </c>
      <c r="AK55" s="14"/>
      <c r="AL55" s="12" t="s">
        <v>426</v>
      </c>
      <c r="AN55" s="14"/>
      <c r="AO55" s="12" t="s">
        <v>427</v>
      </c>
      <c r="AQ55" s="14"/>
      <c r="AR55" s="12" t="s">
        <v>428</v>
      </c>
      <c r="AT55" s="14"/>
      <c r="AU55" s="12" t="s">
        <v>429</v>
      </c>
      <c r="AW55" s="14"/>
      <c r="AX55" s="12" t="s">
        <v>430</v>
      </c>
    </row>
    <row r="56" spans="5:50" s="8" customFormat="1" ht="16.2" thickTop="1" x14ac:dyDescent="0.3">
      <c r="E56" s="11"/>
      <c r="O56" s="131"/>
      <c r="AC56" s="16">
        <v>33</v>
      </c>
      <c r="AD56" s="13"/>
      <c r="AE56" s="17" t="s">
        <v>392</v>
      </c>
      <c r="AF56" s="21">
        <f>+M2</f>
        <v>0</v>
      </c>
      <c r="AG56" s="15"/>
      <c r="AH56" s="17" t="s">
        <v>392</v>
      </c>
      <c r="AI56" s="18">
        <f>+P2</f>
        <v>0</v>
      </c>
      <c r="AK56" s="17" t="s">
        <v>392</v>
      </c>
      <c r="AL56" s="18">
        <f>+S2</f>
        <v>0</v>
      </c>
      <c r="AN56" s="17" t="s">
        <v>392</v>
      </c>
      <c r="AO56" s="18">
        <f>+V2</f>
        <v>0</v>
      </c>
      <c r="AQ56" s="17" t="s">
        <v>392</v>
      </c>
      <c r="AR56" s="18">
        <f>+Y2</f>
        <v>0</v>
      </c>
      <c r="AT56" s="17" t="s">
        <v>392</v>
      </c>
      <c r="AU56" s="18">
        <f>+AB2</f>
        <v>0</v>
      </c>
      <c r="AW56" s="17" t="s">
        <v>392</v>
      </c>
      <c r="AX56" s="18">
        <f>+AE2</f>
        <v>0</v>
      </c>
    </row>
    <row r="57" spans="5:50" s="8" customFormat="1" x14ac:dyDescent="0.3">
      <c r="E57" s="11"/>
      <c r="O57" s="131"/>
      <c r="AC57" s="19">
        <v>33</v>
      </c>
      <c r="AD57" s="13"/>
      <c r="AE57" s="20" t="s">
        <v>431</v>
      </c>
      <c r="AF57" s="19">
        <v>1</v>
      </c>
      <c r="AG57" s="15"/>
      <c r="AH57" s="20" t="s">
        <v>431</v>
      </c>
      <c r="AI57" s="19">
        <v>1</v>
      </c>
      <c r="AK57" s="20" t="s">
        <v>431</v>
      </c>
      <c r="AL57" s="19">
        <v>1</v>
      </c>
      <c r="AN57" s="20" t="s">
        <v>431</v>
      </c>
      <c r="AO57" s="19">
        <v>1</v>
      </c>
      <c r="AQ57" s="20" t="s">
        <v>431</v>
      </c>
      <c r="AR57" s="19">
        <v>1</v>
      </c>
      <c r="AT57" s="20" t="s">
        <v>431</v>
      </c>
      <c r="AU57" s="19">
        <v>1</v>
      </c>
      <c r="AW57" s="20" t="s">
        <v>431</v>
      </c>
      <c r="AX57" s="19">
        <v>1</v>
      </c>
    </row>
    <row r="58" spans="5:50" s="8" customFormat="1" x14ac:dyDescent="0.3">
      <c r="E58" s="11"/>
      <c r="O58" s="131"/>
      <c r="AC58" s="19">
        <v>33</v>
      </c>
      <c r="AD58" s="13"/>
      <c r="AE58" s="20" t="s">
        <v>432</v>
      </c>
      <c r="AF58" s="19">
        <v>100</v>
      </c>
      <c r="AG58" s="15"/>
      <c r="AH58" s="20" t="s">
        <v>432</v>
      </c>
      <c r="AI58" s="19">
        <v>100</v>
      </c>
      <c r="AK58" s="20" t="s">
        <v>432</v>
      </c>
      <c r="AL58" s="19">
        <v>100</v>
      </c>
      <c r="AN58" s="20" t="s">
        <v>432</v>
      </c>
      <c r="AO58" s="19">
        <v>100</v>
      </c>
      <c r="AQ58" s="20" t="s">
        <v>432</v>
      </c>
      <c r="AR58" s="19">
        <v>100</v>
      </c>
      <c r="AT58" s="20" t="s">
        <v>432</v>
      </c>
      <c r="AU58" s="19">
        <v>100</v>
      </c>
      <c r="AW58" s="20" t="s">
        <v>432</v>
      </c>
      <c r="AX58" s="19">
        <v>100</v>
      </c>
    </row>
    <row r="59" spans="5:50" s="8" customFormat="1" x14ac:dyDescent="0.3">
      <c r="E59" s="11"/>
      <c r="O59" s="131"/>
    </row>
    <row r="60" spans="5:50" s="8" customFormat="1" x14ac:dyDescent="0.3">
      <c r="E60" s="11"/>
      <c r="O60" s="131"/>
    </row>
    <row r="61" spans="5:50" s="8" customFormat="1" x14ac:dyDescent="0.3">
      <c r="E61" s="11"/>
      <c r="O61" s="131"/>
    </row>
    <row r="62" spans="5:50" s="8" customFormat="1" x14ac:dyDescent="0.3">
      <c r="E62" s="11"/>
      <c r="O62" s="131"/>
    </row>
    <row r="63" spans="5:50" s="8" customFormat="1" x14ac:dyDescent="0.3">
      <c r="E63" s="11"/>
      <c r="O63" s="131"/>
    </row>
    <row r="64" spans="5:50" s="8" customFormat="1" x14ac:dyDescent="0.3">
      <c r="E64" s="11"/>
      <c r="O64" s="131"/>
    </row>
    <row r="65" spans="5:15" s="8" customFormat="1" x14ac:dyDescent="0.3">
      <c r="E65" s="11"/>
      <c r="O65" s="131"/>
    </row>
    <row r="66" spans="5:15" s="8" customFormat="1" x14ac:dyDescent="0.3">
      <c r="E66" s="11"/>
      <c r="O66" s="131"/>
    </row>
    <row r="67" spans="5:15" s="8" customFormat="1" x14ac:dyDescent="0.3">
      <c r="E67" s="11"/>
      <c r="O67" s="131"/>
    </row>
    <row r="68" spans="5:15" s="8" customFormat="1" x14ac:dyDescent="0.3">
      <c r="E68" s="11"/>
      <c r="O68" s="131"/>
    </row>
    <row r="69" spans="5:15" s="8" customFormat="1" x14ac:dyDescent="0.3">
      <c r="E69" s="11"/>
      <c r="O69" s="131"/>
    </row>
    <row r="70" spans="5:15" s="8" customFormat="1" x14ac:dyDescent="0.3">
      <c r="E70" s="11"/>
      <c r="O70" s="131"/>
    </row>
    <row r="71" spans="5:15" s="8" customFormat="1" x14ac:dyDescent="0.3">
      <c r="E71" s="11"/>
      <c r="O71" s="131"/>
    </row>
  </sheetData>
  <mergeCells count="14">
    <mergeCell ref="E28:E33"/>
    <mergeCell ref="E3:E5"/>
    <mergeCell ref="E6:E8"/>
    <mergeCell ref="E9:E12"/>
    <mergeCell ref="E13:E15"/>
    <mergeCell ref="E16:E20"/>
    <mergeCell ref="E21:E27"/>
    <mergeCell ref="B3:B5"/>
    <mergeCell ref="B6:B8"/>
    <mergeCell ref="B13:B15"/>
    <mergeCell ref="B9:B12"/>
    <mergeCell ref="B28:B33"/>
    <mergeCell ref="B21:B27"/>
    <mergeCell ref="B16: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132E-829B-40D7-A7CA-E6853AD295D5}">
  <sheetPr codeName="Sheet6"/>
  <dimension ref="A1:C13"/>
  <sheetViews>
    <sheetView workbookViewId="0"/>
  </sheetViews>
  <sheetFormatPr defaultRowHeight="15.6" x14ac:dyDescent="0.3"/>
  <cols>
    <col min="1" max="1" width="17.3984375" bestFit="1" customWidth="1"/>
    <col min="2" max="2" width="13.09765625" customWidth="1"/>
  </cols>
  <sheetData>
    <row r="1" spans="1:3" x14ac:dyDescent="0.3">
      <c r="C1" t="s">
        <v>470</v>
      </c>
    </row>
    <row r="2" spans="1:3" x14ac:dyDescent="0.3">
      <c r="C2" t="s">
        <v>469</v>
      </c>
    </row>
    <row r="3" spans="1:3" x14ac:dyDescent="0.3">
      <c r="A3" t="s">
        <v>434</v>
      </c>
      <c r="B3" t="s">
        <v>435</v>
      </c>
    </row>
    <row r="4" spans="1:3" x14ac:dyDescent="0.3">
      <c r="C4" t="s">
        <v>437</v>
      </c>
    </row>
    <row r="5" spans="1:3" x14ac:dyDescent="0.3">
      <c r="A5" t="s">
        <v>436</v>
      </c>
      <c r="B5" s="99">
        <v>43671</v>
      </c>
      <c r="C5" t="s">
        <v>439</v>
      </c>
    </row>
    <row r="6" spans="1:3" x14ac:dyDescent="0.3">
      <c r="C6" t="s">
        <v>440</v>
      </c>
    </row>
    <row r="9" spans="1:3" x14ac:dyDescent="0.3">
      <c r="C9" t="s">
        <v>458</v>
      </c>
    </row>
    <row r="10" spans="1:3" x14ac:dyDescent="0.3">
      <c r="C10" t="s">
        <v>459</v>
      </c>
    </row>
    <row r="11" spans="1:3" x14ac:dyDescent="0.3">
      <c r="C11" t="s">
        <v>466</v>
      </c>
    </row>
    <row r="12" spans="1:3" x14ac:dyDescent="0.3">
      <c r="C12" t="s">
        <v>467</v>
      </c>
    </row>
    <row r="13" spans="1:3" x14ac:dyDescent="0.3">
      <c r="C13" t="s">
        <v>468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1691D72B7E3B49BE9C0551B6CBEFF8" ma:contentTypeVersion="3" ma:contentTypeDescription="Crear nuevo documento." ma:contentTypeScope="" ma:versionID="944b75e8701c9da2d12c72aa711e3b52">
  <xsd:schema xmlns:xsd="http://www.w3.org/2001/XMLSchema" xmlns:xs="http://www.w3.org/2001/XMLSchema" xmlns:p="http://schemas.microsoft.com/office/2006/metadata/properties" xmlns:ns2="58ef6448-4a32-4f63-9551-ba87ff78fcac" targetNamespace="http://schemas.microsoft.com/office/2006/metadata/properties" ma:root="true" ma:fieldsID="d93c86b11601f5a1f2e5406ca0b49c48" ns2:_="">
    <xsd:import namespace="58ef6448-4a32-4f63-9551-ba87ff78fcac"/>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ef6448-4a32-4f63-9551-ba87ff78fc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g W D 9 T u T i l F S n A A A A + Q A A A B I A H A B D b 2 5 m a W c v U G F j a 2 F n Z S 5 4 b W w g o h g A K K A U A A A A A A A A A A A A A A A A A A A A A A A A A A A A h Y 8 x D o I w G E a v Q r r T l h L R k J 8 y u E p i Y m J Y m 1 K h E Y q h x X I 3 B 4 / k F S R R 1 M 3 x e 3 n D + x 6 3 O + R T 1 w Z X N V j d m w x F m K J A G d l X 2 t Q Z G t 0 p 3 K C c w 1 7 I s 6 h V M M v G p p O t M t Q 4 d 0 k J 8 d 5 j H + N + q A m j N C J l s T v I R n U C f W T 9 X w 6 1 s U 4 Y q R C H 4 y u G M 5 w k e B W v E x w l j A F Z O B T a f B 0 2 J 2 M K 5 A f C d m z d O C i u b F i U Q J Y J 5 H 2 D P w F Q S w M E F A A C A A g A g W D 9 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g / U 4 o i k e 4 D g A A A B E A A A A T A B w A R m 9 y b X V s Y X M v U 2 V j d G l v b j E u b S C i G A A o o B Q A A A A A A A A A A A A A A A A A A A A A A A A A A A A r T k 0 u y c z P U w i G 0 I b W A F B L A Q I t A B Q A A g A I A I F g / U 7 k 4 p R U p w A A A P k A A A A S A A A A A A A A A A A A A A A A A A A A A A B D b 2 5 m a W c v U G F j a 2 F n Z S 5 4 b W x Q S w E C L Q A U A A I A C A C B Y P 1 O D 8 r p q 6 Q A A A D p A A A A E w A A A A A A A A A A A A A A A A D z A A A A W 0 N v b n R l b n R f V H l w Z X N d L n h t b F B L A Q I t A B Q A A g A I A I F g / U 4 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z 4 B 0 P a y 4 i R Z f 0 N 6 2 B J 8 N 4 A A A A A A I A A A A A A A N m A A D A A A A A E A A A A O T Z w 1 Q 9 + z w W e / t 8 1 3 g w N / w A A A A A B I A A A K A A A A A Q A A A A O W C + 9 y n T m f c k r m 4 X s V b Y t 1 A A A A B F p t g 3 m o D m h 3 2 b 1 H w P w q N j 5 z N J p r w b s g m 8 i z n w P Z O h 3 J C d e / 3 E y I g l n B H I 2 A C D E v v 1 E V E b k u t F z 7 / L i e l 7 l r F H / / a e I b K z f S / 4 L S l 3 V Q D O d R Q A A A B a r F P y F B k i c 4 O r l 0 V a b z e o W c v V Z A = = < / 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0C9B64-9317-450D-9E00-B59B4BB0B7BC}">
  <ds:schemaRefs>
    <ds:schemaRef ds:uri="http://schemas.microsoft.com/sharepoint/v3/contenttype/forms"/>
  </ds:schemaRefs>
</ds:datastoreItem>
</file>

<file path=customXml/itemProps2.xml><?xml version="1.0" encoding="utf-8"?>
<ds:datastoreItem xmlns:ds="http://schemas.openxmlformats.org/officeDocument/2006/customXml" ds:itemID="{8C83354A-44DD-4FDE-ACA4-77EF41AD85C8}"/>
</file>

<file path=customXml/itemProps3.xml><?xml version="1.0" encoding="utf-8"?>
<ds:datastoreItem xmlns:ds="http://schemas.openxmlformats.org/officeDocument/2006/customXml" ds:itemID="{61DC42E6-94F3-4DB6-A2B6-98867471C548}">
  <ds:schemaRefs>
    <ds:schemaRef ds:uri="http://schemas.microsoft.com/DataMashup"/>
  </ds:schemaRefs>
</ds:datastoreItem>
</file>

<file path=customXml/itemProps4.xml><?xml version="1.0" encoding="utf-8"?>
<ds:datastoreItem xmlns:ds="http://schemas.openxmlformats.org/officeDocument/2006/customXml" ds:itemID="{5C977A5E-A396-4BF8-A009-3EE47DCDC1D3}">
  <ds:schemaRef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2006/documentManagement/types"/>
    <ds:schemaRef ds:uri="http://schemas.microsoft.com/office/2006/metadata/properties"/>
    <ds:schemaRef ds:uri="79d8ff95-0ebd-46cb-8360-97318506dc9e"/>
    <ds:schemaRef ds:uri="http://schemas.microsoft.com/office/infopath/2007/PartnerControls"/>
    <ds:schemaRef ds:uri="e7807545-4cd5-4eeb-8ae5-5da6dabcfe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Configuracion</vt:lpstr>
      <vt:lpstr>Criterios</vt:lpstr>
      <vt:lpstr>Procesos</vt:lpstr>
      <vt:lpstr>Graficos</vt:lpstr>
      <vt:lpstr>Alertas</vt:lpstr>
      <vt:lpstr>metadatos</vt:lpstr>
      <vt:lpstr>Criterios!Print_Area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cse</cp:lastModifiedBy>
  <cp:lastPrinted>2019-10-14T18:55:06Z</cp:lastPrinted>
  <dcterms:created xsi:type="dcterms:W3CDTF">2017-09-06T15:04:50Z</dcterms:created>
  <dcterms:modified xsi:type="dcterms:W3CDTF">2019-12-12T18:48:37Z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0x0101004F1691D72B7E3B49BE9C0551B6CBEFF8</vt:lpwstr>
  </property>
</Properties>
</file>